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9 TARYBOS POSĖDIS\TS\"/>
    </mc:Choice>
  </mc:AlternateContent>
  <xr:revisionPtr revIDLastSave="0" documentId="8_{D2676A86-D63A-479F-AFCB-72E187B195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 priedas 5 lentelė (3)" sheetId="4" r:id="rId1"/>
    <sheet name="5 priedas 5 lentelė (2)" sheetId="3" r:id="rId2"/>
    <sheet name="Lapas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8" i="4" l="1"/>
  <c r="C39" i="4" l="1"/>
  <c r="D39" i="4"/>
  <c r="E39" i="4"/>
  <c r="C40" i="4"/>
  <c r="D40" i="4"/>
  <c r="E40" i="4"/>
  <c r="F39" i="4" l="1"/>
  <c r="F40" i="4"/>
  <c r="C20" i="4"/>
  <c r="C15" i="4"/>
  <c r="D16" i="4" l="1"/>
  <c r="C16" i="4"/>
  <c r="D65" i="4"/>
  <c r="F73" i="4"/>
  <c r="F72" i="4"/>
  <c r="F71" i="4"/>
  <c r="D37" i="4" l="1"/>
  <c r="F108" i="4" l="1"/>
  <c r="F10" i="4" l="1"/>
  <c r="C13" i="3" s="1"/>
  <c r="F11" i="4"/>
  <c r="F12" i="4"/>
  <c r="F14" i="4"/>
  <c r="F15" i="4"/>
  <c r="F16" i="4"/>
  <c r="F17" i="4"/>
  <c r="F19" i="4"/>
  <c r="F20" i="4"/>
  <c r="F21" i="4"/>
  <c r="F22" i="4"/>
  <c r="F24" i="4"/>
  <c r="F25" i="4"/>
  <c r="F26" i="4"/>
  <c r="F27" i="4"/>
  <c r="F28" i="4"/>
  <c r="F29" i="4"/>
  <c r="F30" i="4"/>
  <c r="F31" i="4"/>
  <c r="C17" i="3" s="1"/>
  <c r="F32" i="4"/>
  <c r="F33" i="4"/>
  <c r="F48" i="4"/>
  <c r="F50" i="4"/>
  <c r="F53" i="4"/>
  <c r="F54" i="4"/>
  <c r="F55" i="4"/>
  <c r="F56" i="4"/>
  <c r="F57" i="4"/>
  <c r="F58" i="4"/>
  <c r="F59" i="4"/>
  <c r="F60" i="4"/>
  <c r="F61" i="4"/>
  <c r="F62" i="4"/>
  <c r="F63" i="4"/>
  <c r="F64" i="4"/>
  <c r="F66" i="4"/>
  <c r="F67" i="4"/>
  <c r="F68" i="4"/>
  <c r="F69" i="4"/>
  <c r="F70" i="4"/>
  <c r="F75" i="4"/>
  <c r="F76" i="4"/>
  <c r="F77" i="4"/>
  <c r="F79" i="4"/>
  <c r="F80" i="4"/>
  <c r="F81" i="4"/>
  <c r="F82" i="4"/>
  <c r="F83" i="4"/>
  <c r="F84" i="4"/>
  <c r="F86" i="4"/>
  <c r="F87" i="4"/>
  <c r="F88" i="4"/>
  <c r="F89" i="4"/>
  <c r="F90" i="4"/>
  <c r="F93" i="4"/>
  <c r="F94" i="4"/>
  <c r="F95" i="4"/>
  <c r="F96" i="4"/>
  <c r="F98" i="4"/>
  <c r="F99" i="4"/>
  <c r="F100" i="4"/>
  <c r="F101" i="4"/>
  <c r="F102" i="4"/>
  <c r="F103" i="4"/>
  <c r="F104" i="4"/>
  <c r="F106" i="4"/>
  <c r="F107" i="4"/>
  <c r="F110" i="4"/>
  <c r="F111" i="4"/>
  <c r="F112" i="4"/>
  <c r="F113" i="4"/>
  <c r="F114" i="4"/>
  <c r="F116" i="4"/>
  <c r="F117" i="4"/>
  <c r="D119" i="4"/>
  <c r="D118" i="4" s="1"/>
  <c r="E118" i="4"/>
  <c r="C118" i="4"/>
  <c r="E115" i="4"/>
  <c r="D115" i="4"/>
  <c r="C115" i="4"/>
  <c r="E109" i="4"/>
  <c r="D109" i="4"/>
  <c r="C109" i="4"/>
  <c r="E105" i="4"/>
  <c r="D105" i="4"/>
  <c r="C105" i="4"/>
  <c r="E97" i="4"/>
  <c r="D97" i="4"/>
  <c r="C97" i="4"/>
  <c r="E92" i="4"/>
  <c r="D92" i="4"/>
  <c r="C92" i="4"/>
  <c r="E85" i="4"/>
  <c r="D85" i="4"/>
  <c r="C85" i="4"/>
  <c r="E78" i="4"/>
  <c r="D78" i="4"/>
  <c r="E74" i="4"/>
  <c r="D74" i="4"/>
  <c r="C74" i="4"/>
  <c r="E65" i="4"/>
  <c r="C65" i="4"/>
  <c r="E52" i="4"/>
  <c r="D52" i="4"/>
  <c r="C52" i="4"/>
  <c r="E49" i="4"/>
  <c r="C49" i="4"/>
  <c r="E47" i="4"/>
  <c r="D47" i="4"/>
  <c r="C47" i="4"/>
  <c r="E46" i="4"/>
  <c r="D46" i="4"/>
  <c r="C46" i="4"/>
  <c r="E45" i="4"/>
  <c r="D45" i="4"/>
  <c r="C45" i="4"/>
  <c r="E43" i="4"/>
  <c r="D43" i="4"/>
  <c r="C43" i="4"/>
  <c r="E41" i="4"/>
  <c r="D41" i="4"/>
  <c r="C41" i="4"/>
  <c r="E38" i="4"/>
  <c r="D38" i="4"/>
  <c r="C38" i="4"/>
  <c r="E37" i="4"/>
  <c r="C37" i="4"/>
  <c r="E23" i="4"/>
  <c r="D23" i="4"/>
  <c r="C23" i="4"/>
  <c r="E18" i="4"/>
  <c r="D18" i="4"/>
  <c r="C18" i="4"/>
  <c r="E13" i="4"/>
  <c r="D13" i="4"/>
  <c r="C13" i="4"/>
  <c r="C9" i="4" l="1"/>
  <c r="D9" i="4"/>
  <c r="C51" i="4"/>
  <c r="E9" i="4"/>
  <c r="D51" i="4"/>
  <c r="E51" i="4"/>
  <c r="F52" i="4"/>
  <c r="F47" i="4"/>
  <c r="F23" i="4"/>
  <c r="C16" i="3" s="1"/>
  <c r="F46" i="4"/>
  <c r="F65" i="4"/>
  <c r="F92" i="4"/>
  <c r="F115" i="4"/>
  <c r="F78" i="4"/>
  <c r="F97" i="4"/>
  <c r="F18" i="4"/>
  <c r="C15" i="3" s="1"/>
  <c r="F85" i="4"/>
  <c r="F109" i="4"/>
  <c r="F74" i="4"/>
  <c r="F49" i="4"/>
  <c r="C20" i="3" s="1"/>
  <c r="F105" i="4"/>
  <c r="F38" i="4"/>
  <c r="F37" i="4"/>
  <c r="F118" i="4"/>
  <c r="F119" i="4"/>
  <c r="F41" i="4"/>
  <c r="F43" i="4"/>
  <c r="F45" i="4"/>
  <c r="F13" i="4"/>
  <c r="C14" i="3" s="1"/>
  <c r="D36" i="4"/>
  <c r="C36" i="4"/>
  <c r="E36" i="4"/>
  <c r="F51" i="4" l="1"/>
  <c r="C21" i="3" s="1"/>
  <c r="F9" i="4"/>
  <c r="C12" i="3" s="1"/>
  <c r="F36" i="4"/>
  <c r="C19" i="3" s="1"/>
  <c r="D35" i="4"/>
  <c r="D34" i="4" s="1"/>
  <c r="E35" i="4"/>
  <c r="E34" i="4" s="1"/>
  <c r="C35" i="4"/>
  <c r="C34" i="4" l="1"/>
  <c r="F34" i="4" s="1"/>
  <c r="F35" i="4"/>
  <c r="C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Vartotojas</author>
  </authors>
  <commentList>
    <comment ref="C1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Vartotojas:</t>
        </r>
        <r>
          <rPr>
            <sz val="9"/>
            <color indexed="81"/>
            <rFont val="Tahoma"/>
            <family val="2"/>
            <charset val="186"/>
          </rPr>
          <t xml:space="preserve">
Po pasitarimo Savivaldyb. sumažinta 100 tūkst eur</t>
        </r>
      </text>
    </comment>
  </commentList>
</comments>
</file>

<file path=xl/sharedStrings.xml><?xml version="1.0" encoding="utf-8"?>
<sst xmlns="http://schemas.openxmlformats.org/spreadsheetml/2006/main" count="284" uniqueCount="246">
  <si>
    <t>(Ūkio subjekto pavadinimas)</t>
  </si>
  <si>
    <t>Eil. Nr.</t>
  </si>
  <si>
    <t>1.</t>
  </si>
  <si>
    <t>Ilgalaikio turto įsigijimo šaltiniai</t>
  </si>
  <si>
    <t>1.1.</t>
  </si>
  <si>
    <t>Ilgalaikio turto nusidėvėjimo lėšos</t>
  </si>
  <si>
    <t>1.1.1.</t>
  </si>
  <si>
    <t>iš šio skaičiaus paviršinių nuotekų ilgalaikio turto nusidėvėjimo lėšos</t>
  </si>
  <si>
    <t>1.2.</t>
  </si>
  <si>
    <t>Valstybės subsidijų ir dotacijų lėšos</t>
  </si>
  <si>
    <t>1.3.</t>
  </si>
  <si>
    <t>1.3.1.</t>
  </si>
  <si>
    <t>1.3.2.</t>
  </si>
  <si>
    <t>1.3.3.</t>
  </si>
  <si>
    <t>1.3.4.</t>
  </si>
  <si>
    <t>1.4.</t>
  </si>
  <si>
    <t>Paskolos investicijų projektams įgyvendinti</t>
  </si>
  <si>
    <t>1.4.1.</t>
  </si>
  <si>
    <t>1.4.2.</t>
  </si>
  <si>
    <t>1.4.3.</t>
  </si>
  <si>
    <t>1.4.4.</t>
  </si>
  <si>
    <t>1.5.</t>
  </si>
  <si>
    <t>Europos sąjungos fondų lėšos</t>
  </si>
  <si>
    <t>1.5.1.</t>
  </si>
  <si>
    <t>1.5.2.</t>
  </si>
  <si>
    <t>1.5.3.</t>
  </si>
  <si>
    <t>1.5.4.</t>
  </si>
  <si>
    <t>1.5.5.</t>
  </si>
  <si>
    <t>1.6.</t>
  </si>
  <si>
    <t>Kitos nuosavos lėšos</t>
  </si>
  <si>
    <t>1.6.1.</t>
  </si>
  <si>
    <t>Ataskaitinio laikotarpio pelno dalis</t>
  </si>
  <si>
    <t>1.6.2.</t>
  </si>
  <si>
    <t>Ankstesniais laikotarpiais sukauptos piniginės lėšos</t>
  </si>
  <si>
    <t>1.6.3.</t>
  </si>
  <si>
    <t xml:space="preserve">Kitos </t>
  </si>
  <si>
    <t>1.6.4.</t>
  </si>
  <si>
    <t>1.6.5.</t>
  </si>
  <si>
    <t>2.</t>
  </si>
  <si>
    <t>Lėšų panaudojimas</t>
  </si>
  <si>
    <t>2.1.</t>
  </si>
  <si>
    <t>Investicijų ir plėtros projektams įgyvendinti</t>
  </si>
  <si>
    <t>2.1.1.</t>
  </si>
  <si>
    <t>2.1.2.</t>
  </si>
  <si>
    <t>2.1.3.</t>
  </si>
  <si>
    <t>2.1.4.</t>
  </si>
  <si>
    <t>2.1.5.</t>
  </si>
  <si>
    <t>2.2.</t>
  </si>
  <si>
    <t>Ilgalaikiam turtui įsigyti ir atnaujinti (renovuoti)</t>
  </si>
  <si>
    <t>2.2.1.</t>
  </si>
  <si>
    <t>2.2.2.</t>
  </si>
  <si>
    <t>Lėšos  projektui "Kėdainių miesto  paviršinių nuotekų tinklų rekonstrukcija ir plėtra"</t>
  </si>
  <si>
    <t>Vandentiekio ir buitinių nuotekų tinklų rekonstarvimas  Kėdainių mieste</t>
  </si>
  <si>
    <t>Kunionių kaimo nuotekų valyklos rekonstrukcija</t>
  </si>
  <si>
    <t>Šėtos  miestelio  vandentiekio ir nuotekų  tinklų plėtra</t>
  </si>
  <si>
    <t>Kunionių kaimo  vandentiekio ir nuotekų tinklų plėtra</t>
  </si>
  <si>
    <t xml:space="preserve">Projekto paslaugos (vykdymo,informavimo , techninės priežiūros) </t>
  </si>
  <si>
    <t>Lėšos projektui "Kėdainių  miesto  VĮ rekonstrukcija"</t>
  </si>
  <si>
    <t>Lėšos projektui "Nuotekų  valyklos rekonstrukcija  Akademijos  mstl.  Kėdainių raj."</t>
  </si>
  <si>
    <t>Lėšos  projektui "Buitinių nuotekų šalinimo  tinklų  Babėnų g. Kėdainių m  statyba"</t>
  </si>
  <si>
    <t>Lėšos projektui  "Vandentieklio ir buitinių  nuotekų  infrast. rekonstrukcija ir plėtra Šėtos miestelyje, Kunionių k. bei Kėdainių mieste</t>
  </si>
  <si>
    <t>Vandentiekio ir nuotekų tinklų rekonstravimui</t>
  </si>
  <si>
    <t>Vandentiekio  tinklų rekonstravimas Chemikų- Respublikos kvartale</t>
  </si>
  <si>
    <t>2.2.1.1.</t>
  </si>
  <si>
    <t>Vandentiekio ir  buitinių nuotekų tinklų plėtra</t>
  </si>
  <si>
    <t>2.2.2.1</t>
  </si>
  <si>
    <t>2.2.2.2.</t>
  </si>
  <si>
    <t>2.2.2.3.</t>
  </si>
  <si>
    <t>2.2.2.4.</t>
  </si>
  <si>
    <t>Plėsti vandentiekio ir buitinių nuotekų tinklus Kalnaberžės kaime</t>
  </si>
  <si>
    <t>2.2.2.5</t>
  </si>
  <si>
    <t>Išplėsti vandentiekio ir  buitinių nuotekų tinklus Dotnuvos mstl. Tilto ir Vingio g .</t>
  </si>
  <si>
    <t>Plėsti  buitinių nuotekų tinklus Dotnuvos  Geležinklelio kvartale</t>
  </si>
  <si>
    <t>Įrengti  buitinių nuotekų tinklus Sirutiškio k. Sodų, Vilties, Daškonių g.</t>
  </si>
  <si>
    <t>Lengvasis ir krovininis automobilis  Dotnuvos  zonai</t>
  </si>
  <si>
    <t>Apskaitos prietaisų pritaikymas nuotoliniam duomenų nuskaitymui</t>
  </si>
  <si>
    <t>Apskaitos  prieatsų su nuotoliniu duomenų nuskaitymu įsigijimas</t>
  </si>
  <si>
    <t>Kompiuterinių programų atnaujinimas</t>
  </si>
  <si>
    <t>Transporto  priemonių atnaujinimas:</t>
  </si>
  <si>
    <t>Lengvieji automobiliai: mechaninei tarnybai ir kontrolieriams</t>
  </si>
  <si>
    <t>Lengvieji automobiliai: energetinei tarnybai ir apakaitos prietaisų statymo tarnybai</t>
  </si>
  <si>
    <t>Valymo  įrenginių rekonstrukcija</t>
  </si>
  <si>
    <t>Rekonstruoti  Ažytėnų km. valymo įrenginius</t>
  </si>
  <si>
    <t>Vandens tinklo iškėlimas iš privačios valdos Vilniaus g 30d</t>
  </si>
  <si>
    <t>Apskaitos prietaisų įsigijimui</t>
  </si>
  <si>
    <t>Kito ilgalaikio turto įsigijimas atnaujinimas (baldai, kondicionieriai ir pan)</t>
  </si>
  <si>
    <t>Rotacinė žoliapjovė "Kioti"</t>
  </si>
  <si>
    <t>Laboratorinės įrangos atnaujinimui</t>
  </si>
  <si>
    <t>Oksimetras nešiojamas</t>
  </si>
  <si>
    <t xml:space="preserve">Mineralizatorius Gerhardt Kjeldatchem </t>
  </si>
  <si>
    <t>Spinta reagentams su ištraukimu</t>
  </si>
  <si>
    <t>Miesto nuotekų valymo įrenginių mechanizmų keitimas</t>
  </si>
  <si>
    <t>Maišyklė (galingumas 3kw) 12vnt</t>
  </si>
  <si>
    <t>Maišyklė (galingumas 2kw) 5vnt</t>
  </si>
  <si>
    <t>Recirkuliaciniai siurbliai (galingumas 5kw) 4vnt</t>
  </si>
  <si>
    <t>Siurbliai, atliekantys perpompavimo funkciją (7vnt)</t>
  </si>
  <si>
    <t>Valdymo sistemų modernizavimas</t>
  </si>
  <si>
    <t>Įrengti slėgio  matavimo ir duomenų perdavimo sistemas Pramonės rajone, Babėnuose ir Vilainiuose</t>
  </si>
  <si>
    <t>Paskolų grąžinimui</t>
  </si>
  <si>
    <t>Investiciniams projektams "Kėdainių miesto  paviršinių nuotekų tinklų rekonstrukcija ir plėtra", "Vandentieklio ir buitinių  nuotekų  infrast. rekonstrukcija ir plėtra Šėtos miestelyje, Kunionių k. bei Kėdainių mieste</t>
  </si>
  <si>
    <t>Rekonstruoti vandentiekio ir  nuotekų tinklus Biliūno g. Kėdainiuose</t>
  </si>
  <si>
    <t>Vandens gerininmo stočių įrengimas ir rekonstrukcija</t>
  </si>
  <si>
    <t xml:space="preserve">Savivaldybės subsidijų ir dotacijų lėšos </t>
  </si>
  <si>
    <t>Rekonstruoti  nuotekų siurblių valdymo sistemas Labūnavos, Dotnuvos, Beržų pagrindinėse ir Akademijos II siurblinėje</t>
  </si>
  <si>
    <t>Įrangos (prietaisų) darbo įrankių atnaujinimas  tarnyboms</t>
  </si>
  <si>
    <t>Kompiuterinės technikos atnaujinimas (3-4 vnt./metus)</t>
  </si>
  <si>
    <t>Lėšos  projektui "Buitinių nuotekų šalinimo  tinklų  Babėnų g. Kėdainių m.  statyba"</t>
  </si>
  <si>
    <t>2.2.1.2</t>
  </si>
  <si>
    <t>2.2.1.3.</t>
  </si>
  <si>
    <t>2.2.1.4.</t>
  </si>
  <si>
    <t>2.2.1.5.</t>
  </si>
  <si>
    <t>2.2.2.6.</t>
  </si>
  <si>
    <t>2.2.2.7.</t>
  </si>
  <si>
    <t>2.2.2.8.</t>
  </si>
  <si>
    <t>Naujų buitinių apskaitos prietaisų įsigijimas (200 vnt./metus)</t>
  </si>
  <si>
    <t xml:space="preserve">Įrengti  vandentiekio ir nuotekų tinklus Pajieslio k. Žemdirbių, Alyvų Jieslos g. </t>
  </si>
  <si>
    <t>Siurblių keitimas nuotekų siurblinėse ( 6 vnt./metus)</t>
  </si>
  <si>
    <t>Siurblių keitimas vandens siurblinėse ( 4 vnt./metus)</t>
  </si>
  <si>
    <t>Lipliūnuose vandens kolonėlės atjungimas ir 2 įvadų į gyv. namus įrengimas</t>
  </si>
  <si>
    <t>Perkloti vandentiekio liniją Derliaus g. D400</t>
  </si>
  <si>
    <t>Perkloti vandentiekio liniją Šėtos g 91 D200</t>
  </si>
  <si>
    <t>Išplėsti  nuotekų tinklus Labūnavos  gyv.Nevėžio, Vainikų g.</t>
  </si>
  <si>
    <t>Pastatyti vandens gerinimo stotį Pilionių -Jaunakaimio kaime</t>
  </si>
  <si>
    <t xml:space="preserve"> Pastatyti vandens gerinimo stotį Apytalaukio kaime</t>
  </si>
  <si>
    <t>Pastatyti vandens gerinimo stotį Saviečių kaime</t>
  </si>
  <si>
    <t>Išplėsti Krakių valymo įrenginius</t>
  </si>
  <si>
    <t>Josvainiuose vandenvietėje  tinklų keitimas didesniu diametru</t>
  </si>
  <si>
    <t xml:space="preserve">Išplėsti Dotnuvos km. VĮ </t>
  </si>
  <si>
    <t>Liepų alėjos vandentiekio  įvado rekonstrukcija (linija į katilinę)</t>
  </si>
  <si>
    <t>Automatizuoti  Labūnavos VĮ darbą</t>
  </si>
  <si>
    <t>Vandentiekio tinklų sklendžių atnaujinimas Kėdainių mieste ir Pelėdnagiuose</t>
  </si>
  <si>
    <t>Nuotekų ir vandens siurblinių remonto darbai</t>
  </si>
  <si>
    <t>Filtrų užpildų ir susidėvėjusių vožtuvų keitimas Josvainių, Beinaičių, Tiskūnų nug.stotyse</t>
  </si>
  <si>
    <t>Vandens  gerinimo stočių, įrenginių  keitimas</t>
  </si>
  <si>
    <t>Labūnavos nuotekų siurblinėje modernizuoti siurblių valdymo sistemą</t>
  </si>
  <si>
    <t>Modernizuoti miesto pramoninę siurblinę įdiegiant SCR 311 siurblių valdymo sistemą</t>
  </si>
  <si>
    <t>Įrengti  Krakių  miest.buitinių nuotekų tinklus Lukšio g, Naujojoje g, Kauno g, Betygalos g, vandentiekio tinklus  Naujojoje g.</t>
  </si>
  <si>
    <t>Vainikų kaime perkloti senus vandentiekio  tinklus    esamus Nevėžio g. Kiemuose</t>
  </si>
  <si>
    <t>Rekonstruoti Gegučių g. nuotekų tinklus nuo Paparčių-Kanapinsko g. sankryžos iki Josvainių g. D1000 kolektoriaus</t>
  </si>
  <si>
    <t>2.2.1.6</t>
  </si>
  <si>
    <t>2.2.1.7</t>
  </si>
  <si>
    <t>2.2.1.8.</t>
  </si>
  <si>
    <t>2.2.1.9.</t>
  </si>
  <si>
    <t>2.2.1.10.</t>
  </si>
  <si>
    <t>2.2.1.11.</t>
  </si>
  <si>
    <t>2.2.1.12</t>
  </si>
  <si>
    <t>2.2.3.</t>
  </si>
  <si>
    <t>2.2.3.1.</t>
  </si>
  <si>
    <t>2.2.3.2.</t>
  </si>
  <si>
    <t>2.2.3.3.</t>
  </si>
  <si>
    <t>2.2.4.</t>
  </si>
  <si>
    <t>2.2.5.</t>
  </si>
  <si>
    <t>2.2.4.1.</t>
  </si>
  <si>
    <t>2.2.4.2.</t>
  </si>
  <si>
    <t>2.2.4.3.</t>
  </si>
  <si>
    <t>2.2.4.4.</t>
  </si>
  <si>
    <t>2.2.4.5.</t>
  </si>
  <si>
    <t>2.2.4.6.</t>
  </si>
  <si>
    <t>2.2.5.1.</t>
  </si>
  <si>
    <t>2.2.5.2.</t>
  </si>
  <si>
    <t>2.2.5.3.</t>
  </si>
  <si>
    <t>2.2.5.4.</t>
  </si>
  <si>
    <t>2.2.5.5.</t>
  </si>
  <si>
    <t>2.2.6.</t>
  </si>
  <si>
    <t>2.2.7.</t>
  </si>
  <si>
    <t>2.2.8.</t>
  </si>
  <si>
    <t>2.2.7.1.</t>
  </si>
  <si>
    <t>2.2.7.2.</t>
  </si>
  <si>
    <t>2.2.7.3.</t>
  </si>
  <si>
    <t>2.2.9.</t>
  </si>
  <si>
    <t>2.2.10.</t>
  </si>
  <si>
    <t>2.2.11.</t>
  </si>
  <si>
    <t>2.2.12.</t>
  </si>
  <si>
    <t>2.2.13.</t>
  </si>
  <si>
    <t>2.2.13.1.</t>
  </si>
  <si>
    <t>2.2.13.2.</t>
  </si>
  <si>
    <t>2.2.13.3.</t>
  </si>
  <si>
    <t>2.2.14.</t>
  </si>
  <si>
    <t>2.2.14.1.</t>
  </si>
  <si>
    <t>2.2.14.2.</t>
  </si>
  <si>
    <t>2.2.15.</t>
  </si>
  <si>
    <t>2.2.15.1.</t>
  </si>
  <si>
    <t>Rekonstruoti vandentiekio tinklą Pelėdnagiuose,  Koncevičiaus g. 10   D100 (po namu)</t>
  </si>
  <si>
    <t>2.1.6.</t>
  </si>
  <si>
    <t>Recirkuliaciniai siurbliai (galingumas 3kw) 4vnt</t>
  </si>
  <si>
    <t>UAB "Kėdainių vandenys"</t>
  </si>
  <si>
    <t>2.1.2.1.</t>
  </si>
  <si>
    <t>2.1.2.2.</t>
  </si>
  <si>
    <t>2.1.2.3.</t>
  </si>
  <si>
    <t>2.1.2.4.</t>
  </si>
  <si>
    <t>2.1.2.5.</t>
  </si>
  <si>
    <t>2.1.6.1.</t>
  </si>
  <si>
    <t>2020-2022m.</t>
  </si>
  <si>
    <t>2021m.</t>
  </si>
  <si>
    <t>2022 m.</t>
  </si>
  <si>
    <t>Įsigytas (atstatytas) ilgalaikis turtas</t>
  </si>
  <si>
    <t>Iš viso 2020-2022m.</t>
  </si>
  <si>
    <t>tūkst.Eur</t>
  </si>
  <si>
    <t>2020 m.</t>
  </si>
  <si>
    <t>Suprojektuoti ir įrengti inžinerinius tinklus Kėdainių miesto vakariniame kvartale Paukštelio g.</t>
  </si>
  <si>
    <t xml:space="preserve"> GERIAMOJO VANDENS TIEKĖJŲ IR NUOTEKŲ TVARKYTOJŲ, PAVIRŠINIŲ NUOTEKŲ TVARKYTOJŲ VEIKLOS  PLANAS</t>
  </si>
  <si>
    <t>VT</t>
  </si>
  <si>
    <t>NT</t>
  </si>
  <si>
    <t>Nauji/ būstų sk</t>
  </si>
  <si>
    <t>Rekonstruoti/būstų sk.</t>
  </si>
  <si>
    <t>8135/216</t>
  </si>
  <si>
    <t>18,9/-</t>
  </si>
  <si>
    <t>1176/22</t>
  </si>
  <si>
    <t>125/-</t>
  </si>
  <si>
    <t>700/-</t>
  </si>
  <si>
    <t>430/-</t>
  </si>
  <si>
    <t>200/-</t>
  </si>
  <si>
    <t>300/-</t>
  </si>
  <si>
    <t>30/-</t>
  </si>
  <si>
    <t>50/-</t>
  </si>
  <si>
    <t>VT-1160/27  NT-1062/16</t>
  </si>
  <si>
    <t>VT-1255/39  NT-1171/39</t>
  </si>
  <si>
    <t>VT-445/17</t>
  </si>
  <si>
    <t>NT-450/15</t>
  </si>
  <si>
    <t>NT-1340/21</t>
  </si>
  <si>
    <t>VT-200/-            NT-200/-</t>
  </si>
  <si>
    <t>160/-</t>
  </si>
  <si>
    <t>186/-</t>
  </si>
  <si>
    <t>2700/</t>
  </si>
  <si>
    <t>9687/294</t>
  </si>
  <si>
    <t>2020m liko 440m naujų tinklų</t>
  </si>
  <si>
    <t>4294/-</t>
  </si>
  <si>
    <t>4130/-</t>
  </si>
  <si>
    <t>LT</t>
  </si>
  <si>
    <t>Taisiau Babėnus vietoje 116  bus 140</t>
  </si>
  <si>
    <t>2.2.6.1.</t>
  </si>
  <si>
    <t>2.2.6.2.</t>
  </si>
  <si>
    <t>2.2.6.3.</t>
  </si>
  <si>
    <t>2.2.6.4.</t>
  </si>
  <si>
    <t>2.2.13.4.</t>
  </si>
  <si>
    <t>2.2.13.5.</t>
  </si>
  <si>
    <t>2.2.12.1.</t>
  </si>
  <si>
    <t>2.2.12.2.</t>
  </si>
  <si>
    <t>2.2.12.3.</t>
  </si>
  <si>
    <t>,</t>
  </si>
  <si>
    <t>Modernizuoti  Labūnavos vandens gerinimo stotį</t>
  </si>
  <si>
    <t>Pastatyti vandens gerininimo stotį Taujankų kaime</t>
  </si>
  <si>
    <t>Pastatyti vandens gerinimo stotį Paežerių kaime</t>
  </si>
  <si>
    <t>UAB "Kėdainių vandenys" 2020-2022 metų veiklos plano rodikliai</t>
  </si>
  <si>
    <t xml:space="preserve">UAB "Kėdainių vandenys" 2020-2022 m. </t>
  </si>
  <si>
    <t>veiklos plano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</si>
</sst>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/>
    </xf>
    <xf numFmtId="0" fontId="2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 applyProtection="1">
      <alignment vertical="center"/>
      <protection hidden="1"/>
    </xf>
    <xf numFmtId="164" fontId="5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4" fontId="1" fillId="0" borderId="18" xfId="0" applyNumberFormat="1" applyFont="1" applyBorder="1" applyAlignment="1" applyProtection="1">
      <alignment vertical="center"/>
      <protection hidden="1"/>
    </xf>
    <xf numFmtId="4" fontId="1" fillId="0" borderId="18" xfId="0" applyNumberFormat="1" applyFont="1" applyFill="1" applyBorder="1" applyAlignment="1" applyProtection="1">
      <alignment vertical="center"/>
      <protection hidden="1"/>
    </xf>
    <xf numFmtId="4" fontId="1" fillId="0" borderId="19" xfId="0" applyNumberFormat="1" applyFont="1" applyBorder="1" applyAlignment="1" applyProtection="1">
      <alignment vertical="center"/>
      <protection hidden="1"/>
    </xf>
    <xf numFmtId="0" fontId="1" fillId="0" borderId="9" xfId="0" applyFont="1" applyFill="1" applyBorder="1" applyAlignment="1" applyProtection="1">
      <alignment vertical="center"/>
      <protection hidden="1"/>
    </xf>
    <xf numFmtId="4" fontId="1" fillId="0" borderId="17" xfId="0" applyNumberFormat="1" applyFont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4" fontId="1" fillId="0" borderId="3" xfId="0" applyNumberFormat="1" applyFont="1" applyBorder="1" applyAlignment="1" applyProtection="1">
      <alignment vertical="center"/>
      <protection hidden="1"/>
    </xf>
    <xf numFmtId="14" fontId="1" fillId="0" borderId="12" xfId="0" applyNumberFormat="1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/>
      <protection hidden="1"/>
    </xf>
    <xf numFmtId="0" fontId="5" fillId="0" borderId="10" xfId="0" applyFont="1" applyFill="1" applyBorder="1" applyAlignment="1" applyProtection="1">
      <alignment vertical="center"/>
      <protection hidden="1"/>
    </xf>
    <xf numFmtId="0" fontId="2" fillId="0" borderId="10" xfId="0" applyFont="1" applyFill="1" applyBorder="1" applyAlignment="1" applyProtection="1">
      <alignment vertical="center"/>
      <protection hidden="1"/>
    </xf>
    <xf numFmtId="0" fontId="6" fillId="0" borderId="10" xfId="0" applyFont="1" applyFill="1" applyBorder="1" applyAlignment="1" applyProtection="1">
      <alignment vertical="center"/>
      <protection hidden="1"/>
    </xf>
    <xf numFmtId="0" fontId="10" fillId="0" borderId="10" xfId="0" applyFont="1" applyFill="1" applyBorder="1" applyAlignment="1" applyProtection="1">
      <alignment vertical="center"/>
      <protection hidden="1"/>
    </xf>
    <xf numFmtId="0" fontId="10" fillId="0" borderId="0" xfId="0" applyFont="1" applyFill="1" applyAlignment="1" applyProtection="1">
      <alignment vertical="center"/>
      <protection hidden="1"/>
    </xf>
    <xf numFmtId="0" fontId="10" fillId="0" borderId="10" xfId="0" applyFont="1" applyFill="1" applyBorder="1" applyAlignment="1" applyProtection="1">
      <alignment vertical="center" wrapText="1"/>
      <protection hidden="1"/>
    </xf>
    <xf numFmtId="0" fontId="10" fillId="0" borderId="0" xfId="0" applyFont="1" applyFill="1" applyAlignment="1" applyProtection="1">
      <alignment vertical="center" wrapText="1"/>
      <protection hidden="1"/>
    </xf>
    <xf numFmtId="0" fontId="5" fillId="0" borderId="20" xfId="0" applyFont="1" applyFill="1" applyBorder="1" applyAlignment="1" applyProtection="1">
      <alignment vertical="center"/>
      <protection hidden="1"/>
    </xf>
    <xf numFmtId="0" fontId="2" fillId="0" borderId="20" xfId="0" applyFont="1" applyFill="1" applyBorder="1" applyAlignment="1" applyProtection="1">
      <alignment vertical="center"/>
      <protection hidden="1"/>
    </xf>
    <xf numFmtId="0" fontId="6" fillId="0" borderId="20" xfId="0" applyFont="1" applyFill="1" applyBorder="1" applyAlignment="1" applyProtection="1">
      <alignment vertical="center"/>
      <protection hidden="1"/>
    </xf>
    <xf numFmtId="4" fontId="2" fillId="0" borderId="20" xfId="0" applyNumberFormat="1" applyFont="1" applyFill="1" applyBorder="1" applyAlignment="1" applyProtection="1">
      <alignment vertical="center"/>
      <protection hidden="1"/>
    </xf>
    <xf numFmtId="0" fontId="12" fillId="0" borderId="20" xfId="0" applyFont="1" applyFill="1" applyBorder="1" applyAlignment="1" applyProtection="1">
      <alignment vertical="center"/>
      <protection hidden="1"/>
    </xf>
    <xf numFmtId="0" fontId="12" fillId="0" borderId="10" xfId="0" applyFont="1" applyFill="1" applyBorder="1" applyAlignment="1" applyProtection="1">
      <alignment horizontal="left" vertical="center"/>
      <protection hidden="1"/>
    </xf>
    <xf numFmtId="0" fontId="12" fillId="0" borderId="10" xfId="0" applyFont="1" applyFill="1" applyBorder="1" applyAlignment="1" applyProtection="1">
      <alignment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 applyProtection="1">
      <alignment vertical="center" wrapText="1"/>
      <protection locked="0"/>
    </xf>
    <xf numFmtId="164" fontId="5" fillId="0" borderId="10" xfId="0" applyNumberFormat="1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vertical="center" wrapText="1"/>
      <protection hidden="1"/>
    </xf>
    <xf numFmtId="164" fontId="2" fillId="0" borderId="10" xfId="0" applyNumberFormat="1" applyFont="1" applyFill="1" applyBorder="1" applyAlignment="1" applyProtection="1">
      <alignment horizontal="center" vertical="center"/>
      <protection hidden="1"/>
    </xf>
    <xf numFmtId="0" fontId="6" fillId="0" borderId="10" xfId="0" applyFont="1" applyFill="1" applyBorder="1" applyAlignment="1" applyProtection="1">
      <alignment vertical="center" wrapText="1"/>
      <protection hidden="1"/>
    </xf>
    <xf numFmtId="164" fontId="6" fillId="0" borderId="10" xfId="0" applyNumberFormat="1" applyFont="1" applyFill="1" applyBorder="1" applyAlignment="1" applyProtection="1">
      <alignment horizontal="center" vertical="center"/>
      <protection hidden="1"/>
    </xf>
    <xf numFmtId="164" fontId="5" fillId="0" borderId="10" xfId="0" applyNumberFormat="1" applyFont="1" applyFill="1" applyBorder="1" applyAlignment="1" applyProtection="1">
      <alignment horizontal="center"/>
      <protection hidden="1"/>
    </xf>
    <xf numFmtId="0" fontId="6" fillId="0" borderId="10" xfId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164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vertical="top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 wrapText="1" readingOrder="1"/>
      <protection locked="0"/>
    </xf>
    <xf numFmtId="0" fontId="7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 applyProtection="1">
      <alignment vertical="center" wrapText="1"/>
      <protection hidden="1"/>
    </xf>
    <xf numFmtId="0" fontId="2" fillId="0" borderId="10" xfId="0" applyFont="1" applyFill="1" applyBorder="1" applyAlignment="1" applyProtection="1">
      <alignment horizontal="left" vertical="center" wrapText="1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164" fontId="2" fillId="0" borderId="24" xfId="0" applyNumberFormat="1" applyFont="1" applyFill="1" applyBorder="1" applyAlignment="1" applyProtection="1">
      <alignment horizontal="center"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164" fontId="5" fillId="0" borderId="24" xfId="0" applyNumberFormat="1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164" fontId="6" fillId="0" borderId="24" xfId="0" applyNumberFormat="1" applyFont="1" applyFill="1" applyBorder="1" applyAlignment="1" applyProtection="1">
      <alignment horizontal="center" vertical="center"/>
      <protection hidden="1"/>
    </xf>
    <xf numFmtId="14" fontId="6" fillId="0" borderId="7" xfId="0" applyNumberFormat="1" applyFont="1" applyFill="1" applyBorder="1" applyAlignment="1" applyProtection="1">
      <alignment horizontal="center" vertical="center"/>
      <protection hidden="1"/>
    </xf>
    <xf numFmtId="14" fontId="2" fillId="0" borderId="7" xfId="0" applyNumberFormat="1" applyFont="1" applyFill="1" applyBorder="1" applyAlignment="1" applyProtection="1">
      <alignment horizontal="center" vertical="center"/>
      <protection hidden="1"/>
    </xf>
    <xf numFmtId="14" fontId="5" fillId="0" borderId="7" xfId="0" applyNumberFormat="1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Alignment="1" applyProtection="1">
      <alignment vertical="center" wrapText="1"/>
      <protection hidden="1"/>
    </xf>
    <xf numFmtId="164" fontId="5" fillId="0" borderId="25" xfId="0" applyNumberFormat="1" applyFont="1" applyFill="1" applyBorder="1" applyAlignment="1" applyProtection="1">
      <alignment horizontal="center" vertical="center"/>
      <protection hidden="1"/>
    </xf>
    <xf numFmtId="164" fontId="5" fillId="0" borderId="26" xfId="0" applyNumberFormat="1" applyFont="1" applyFill="1" applyBorder="1" applyAlignment="1" applyProtection="1">
      <alignment horizontal="center" vertical="center"/>
      <protection hidden="1"/>
    </xf>
    <xf numFmtId="0" fontId="2" fillId="0" borderId="27" xfId="0" applyFont="1" applyFill="1" applyBorder="1" applyAlignment="1" applyProtection="1">
      <alignment horizontal="center" vertical="center"/>
      <protection hidden="1"/>
    </xf>
    <xf numFmtId="0" fontId="2" fillId="0" borderId="28" xfId="0" applyFont="1" applyFill="1" applyBorder="1" applyAlignment="1" applyProtection="1">
      <alignment vertical="center"/>
      <protection hidden="1"/>
    </xf>
    <xf numFmtId="164" fontId="2" fillId="0" borderId="28" xfId="0" applyNumberFormat="1" applyFont="1" applyFill="1" applyBorder="1" applyAlignment="1" applyProtection="1">
      <alignment horizontal="center" vertical="center"/>
      <protection hidden="1"/>
    </xf>
    <xf numFmtId="164" fontId="2" fillId="0" borderId="29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horizontal="left" vertic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11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 applyProtection="1">
      <alignment horizontal="center" vertical="center" wrapText="1"/>
      <protection hidden="1"/>
    </xf>
    <xf numFmtId="0" fontId="2" fillId="0" borderId="26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/>
      <protection hidden="1"/>
    </xf>
    <xf numFmtId="0" fontId="2" fillId="0" borderId="25" xfId="0" applyFont="1" applyFill="1" applyBorder="1" applyAlignment="1" applyProtection="1">
      <alignment horizontal="center" vertical="center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</cellXfs>
  <cellStyles count="2">
    <cellStyle name="Įprastas" xfId="0" builtinId="0"/>
    <cellStyle name="Normal 2" xfId="1" xr:uid="{00000000-0005-0000-0000-000001000000}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2"/>
  <sheetViews>
    <sheetView tabSelected="1" zoomScale="120" zoomScaleNormal="120" workbookViewId="0">
      <selection activeCell="M6" sqref="M6"/>
    </sheetView>
  </sheetViews>
  <sheetFormatPr defaultColWidth="9.140625" defaultRowHeight="12.75" x14ac:dyDescent="0.25"/>
  <cols>
    <col min="1" max="1" width="8.7109375" style="7" customWidth="1"/>
    <col min="2" max="2" width="83.5703125" style="6" customWidth="1"/>
    <col min="3" max="3" width="9.7109375" style="7" customWidth="1"/>
    <col min="4" max="4" width="9.42578125" style="7" customWidth="1"/>
    <col min="5" max="5" width="9.140625" style="7"/>
    <col min="6" max="6" width="12" style="7" customWidth="1"/>
    <col min="7" max="7" width="5.85546875" style="6" hidden="1" customWidth="1"/>
    <col min="8" max="8" width="10.140625" style="6" hidden="1" customWidth="1"/>
    <col min="9" max="9" width="11.7109375" style="6" hidden="1" customWidth="1"/>
    <col min="10" max="10" width="9.140625" style="6" hidden="1" customWidth="1"/>
    <col min="11" max="16384" width="9.140625" style="6"/>
  </cols>
  <sheetData>
    <row r="1" spans="1:11" ht="15" x14ac:dyDescent="0.25">
      <c r="C1" s="83" t="s">
        <v>244</v>
      </c>
      <c r="D1" s="85"/>
      <c r="E1" s="85"/>
      <c r="F1" s="85"/>
      <c r="G1" s="84"/>
      <c r="H1" s="84"/>
      <c r="I1" s="84"/>
      <c r="J1" s="84"/>
      <c r="K1" s="84"/>
    </row>
    <row r="2" spans="1:11" ht="15" x14ac:dyDescent="0.25">
      <c r="C2" s="83" t="s">
        <v>245</v>
      </c>
    </row>
    <row r="3" spans="1:11" ht="8.25" customHeight="1" x14ac:dyDescent="0.25"/>
    <row r="4" spans="1:11" ht="15" customHeight="1" x14ac:dyDescent="0.25">
      <c r="A4" s="86" t="s">
        <v>243</v>
      </c>
      <c r="B4" s="86"/>
      <c r="C4" s="86"/>
      <c r="D4" s="86"/>
      <c r="E4" s="86"/>
      <c r="F4" s="86"/>
    </row>
    <row r="5" spans="1:11" ht="10.5" customHeight="1" x14ac:dyDescent="0.25">
      <c r="B5" s="46"/>
      <c r="F5" s="11" t="s">
        <v>197</v>
      </c>
    </row>
    <row r="6" spans="1:11" ht="4.5" customHeight="1" thickBot="1" x14ac:dyDescent="0.25">
      <c r="B6" s="46"/>
      <c r="C6" s="11"/>
      <c r="E6" s="8"/>
      <c r="I6" s="35" t="s">
        <v>229</v>
      </c>
    </row>
    <row r="7" spans="1:11" ht="12" customHeight="1" x14ac:dyDescent="0.25">
      <c r="A7" s="91" t="s">
        <v>1</v>
      </c>
      <c r="B7" s="89" t="s">
        <v>195</v>
      </c>
      <c r="C7" s="89" t="s">
        <v>198</v>
      </c>
      <c r="D7" s="89" t="s">
        <v>193</v>
      </c>
      <c r="E7" s="89" t="s">
        <v>194</v>
      </c>
      <c r="F7" s="87" t="s">
        <v>196</v>
      </c>
      <c r="G7" s="36"/>
      <c r="H7" s="29"/>
      <c r="I7" s="29"/>
    </row>
    <row r="8" spans="1:11" ht="12.75" customHeight="1" thickBot="1" x14ac:dyDescent="0.3">
      <c r="A8" s="92"/>
      <c r="B8" s="90"/>
      <c r="C8" s="90"/>
      <c r="D8" s="90"/>
      <c r="E8" s="90"/>
      <c r="F8" s="88"/>
      <c r="G8" s="36"/>
      <c r="H8" s="29"/>
      <c r="I8" s="29"/>
    </row>
    <row r="9" spans="1:11" s="5" customFormat="1" ht="12.75" customHeight="1" x14ac:dyDescent="0.25">
      <c r="A9" s="79" t="s">
        <v>2</v>
      </c>
      <c r="B9" s="80" t="s">
        <v>3</v>
      </c>
      <c r="C9" s="81">
        <f>C10+C13+C18+C23+C31</f>
        <v>5962.3</v>
      </c>
      <c r="D9" s="81">
        <f>D10+D13+D18+D23+D31</f>
        <v>2711.9</v>
      </c>
      <c r="E9" s="81">
        <f>E10+E13+E18+E23+E31</f>
        <v>790.2</v>
      </c>
      <c r="F9" s="82">
        <f>F10+F13+F18+F23+F31</f>
        <v>9464.4</v>
      </c>
      <c r="G9" s="37"/>
      <c r="H9" s="30"/>
      <c r="I9" s="30"/>
    </row>
    <row r="10" spans="1:11" s="5" customFormat="1" ht="12.6" customHeight="1" x14ac:dyDescent="0.25">
      <c r="A10" s="67" t="s">
        <v>4</v>
      </c>
      <c r="B10" s="30" t="s">
        <v>5</v>
      </c>
      <c r="C10" s="51">
        <v>508</v>
      </c>
      <c r="D10" s="51">
        <v>526</v>
      </c>
      <c r="E10" s="51">
        <v>526</v>
      </c>
      <c r="F10" s="68">
        <f t="shared" ref="F10:F43" si="0">C10+D10+E10</f>
        <v>1560</v>
      </c>
      <c r="G10" s="37"/>
      <c r="H10" s="30"/>
      <c r="I10" s="30"/>
    </row>
    <row r="11" spans="1:11" ht="12" customHeight="1" x14ac:dyDescent="0.25">
      <c r="A11" s="69" t="s">
        <v>6</v>
      </c>
      <c r="B11" s="52" t="s">
        <v>7</v>
      </c>
      <c r="C11" s="53">
        <v>25</v>
      </c>
      <c r="D11" s="53">
        <v>25</v>
      </c>
      <c r="E11" s="53">
        <v>25</v>
      </c>
      <c r="F11" s="70">
        <f t="shared" si="0"/>
        <v>75</v>
      </c>
      <c r="G11" s="36"/>
      <c r="H11" s="29"/>
      <c r="I11" s="29"/>
    </row>
    <row r="12" spans="1:11" ht="12.6" customHeight="1" x14ac:dyDescent="0.2">
      <c r="A12" s="71" t="s">
        <v>8</v>
      </c>
      <c r="B12" s="29" t="s">
        <v>9</v>
      </c>
      <c r="C12" s="54"/>
      <c r="D12" s="54"/>
      <c r="E12" s="54"/>
      <c r="F12" s="70">
        <f t="shared" si="0"/>
        <v>0</v>
      </c>
      <c r="G12" s="36"/>
      <c r="H12" s="29"/>
      <c r="I12" s="29"/>
    </row>
    <row r="13" spans="1:11" s="5" customFormat="1" ht="12.6" customHeight="1" x14ac:dyDescent="0.25">
      <c r="A13" s="67" t="s">
        <v>10</v>
      </c>
      <c r="B13" s="30" t="s">
        <v>102</v>
      </c>
      <c r="C13" s="51">
        <f>C14+C15+C16+C17</f>
        <v>701</v>
      </c>
      <c r="D13" s="51">
        <f>D14+D15+D16+D17</f>
        <v>304.8</v>
      </c>
      <c r="E13" s="51">
        <f>E14+E15+E16+E17</f>
        <v>22.9</v>
      </c>
      <c r="F13" s="68">
        <f t="shared" si="0"/>
        <v>1028.7</v>
      </c>
      <c r="G13" s="37"/>
      <c r="H13" s="30"/>
      <c r="I13" s="30"/>
    </row>
    <row r="14" spans="1:11" s="9" customFormat="1" ht="26.45" customHeight="1" x14ac:dyDescent="0.25">
      <c r="A14" s="69" t="s">
        <v>11</v>
      </c>
      <c r="B14" s="55" t="s">
        <v>51</v>
      </c>
      <c r="C14" s="53">
        <v>235.9</v>
      </c>
      <c r="D14" s="53">
        <v>13.8</v>
      </c>
      <c r="E14" s="53">
        <v>0</v>
      </c>
      <c r="F14" s="72">
        <f t="shared" si="0"/>
        <v>249.70000000000002</v>
      </c>
      <c r="G14" s="38"/>
      <c r="H14" s="31"/>
      <c r="I14" s="31"/>
    </row>
    <row r="15" spans="1:11" s="9" customFormat="1" ht="27.6" customHeight="1" x14ac:dyDescent="0.25">
      <c r="A15" s="69" t="s">
        <v>12</v>
      </c>
      <c r="B15" s="55" t="s">
        <v>60</v>
      </c>
      <c r="C15" s="53">
        <f>107.7+200</f>
        <v>307.7</v>
      </c>
      <c r="D15" s="53">
        <v>9.6999999999999993</v>
      </c>
      <c r="E15" s="53">
        <v>0</v>
      </c>
      <c r="F15" s="72">
        <f t="shared" si="0"/>
        <v>317.39999999999998</v>
      </c>
      <c r="G15" s="38"/>
      <c r="H15" s="31"/>
      <c r="I15" s="31"/>
    </row>
    <row r="16" spans="1:11" s="9" customFormat="1" ht="14.45" customHeight="1" x14ac:dyDescent="0.25">
      <c r="A16" s="73" t="s">
        <v>13</v>
      </c>
      <c r="B16" s="55" t="s">
        <v>57</v>
      </c>
      <c r="C16" s="53">
        <f>237.4-100</f>
        <v>137.4</v>
      </c>
      <c r="D16" s="53">
        <f>118.8+100</f>
        <v>218.8</v>
      </c>
      <c r="E16" s="53">
        <v>13.8</v>
      </c>
      <c r="F16" s="72">
        <f t="shared" si="0"/>
        <v>370.00000000000006</v>
      </c>
      <c r="G16" s="38"/>
      <c r="H16" s="31"/>
      <c r="I16" s="31"/>
    </row>
    <row r="17" spans="1:9" s="9" customFormat="1" ht="24" customHeight="1" x14ac:dyDescent="0.25">
      <c r="A17" s="69" t="s">
        <v>14</v>
      </c>
      <c r="B17" s="55" t="s">
        <v>58</v>
      </c>
      <c r="C17" s="53">
        <v>20</v>
      </c>
      <c r="D17" s="53">
        <v>62.5</v>
      </c>
      <c r="E17" s="53">
        <v>9.1</v>
      </c>
      <c r="F17" s="72">
        <f t="shared" si="0"/>
        <v>91.6</v>
      </c>
      <c r="G17" s="38"/>
      <c r="H17" s="31"/>
      <c r="I17" s="31"/>
    </row>
    <row r="18" spans="1:9" ht="12.6" customHeight="1" x14ac:dyDescent="0.25">
      <c r="A18" s="67" t="s">
        <v>15</v>
      </c>
      <c r="B18" s="30" t="s">
        <v>16</v>
      </c>
      <c r="C18" s="51">
        <f>C19+C20+C21+C22</f>
        <v>979.19999999999993</v>
      </c>
      <c r="D18" s="51">
        <f>D19+D20+D21+D22</f>
        <v>241.2</v>
      </c>
      <c r="E18" s="51">
        <f>E19+E20+E21+E22</f>
        <v>23</v>
      </c>
      <c r="F18" s="68">
        <f t="shared" si="0"/>
        <v>1243.3999999999999</v>
      </c>
      <c r="G18" s="36"/>
      <c r="H18" s="29"/>
      <c r="I18" s="29"/>
    </row>
    <row r="19" spans="1:9" s="9" customFormat="1" ht="24.6" customHeight="1" x14ac:dyDescent="0.25">
      <c r="A19" s="69" t="s">
        <v>17</v>
      </c>
      <c r="B19" s="55" t="s">
        <v>51</v>
      </c>
      <c r="C19" s="53">
        <v>235.9</v>
      </c>
      <c r="D19" s="53">
        <v>13.9</v>
      </c>
      <c r="E19" s="53">
        <v>0</v>
      </c>
      <c r="F19" s="72">
        <f t="shared" si="0"/>
        <v>249.8</v>
      </c>
      <c r="G19" s="38"/>
      <c r="H19" s="31"/>
      <c r="I19" s="31"/>
    </row>
    <row r="20" spans="1:9" s="9" customFormat="1" ht="28.9" customHeight="1" x14ac:dyDescent="0.25">
      <c r="A20" s="69" t="s">
        <v>18</v>
      </c>
      <c r="B20" s="55" t="s">
        <v>60</v>
      </c>
      <c r="C20" s="53">
        <f>685.9-200</f>
        <v>485.9</v>
      </c>
      <c r="D20" s="53">
        <v>46</v>
      </c>
      <c r="E20" s="53">
        <v>0</v>
      </c>
      <c r="F20" s="72">
        <f t="shared" si="0"/>
        <v>531.9</v>
      </c>
      <c r="G20" s="38"/>
      <c r="H20" s="31"/>
      <c r="I20" s="31"/>
    </row>
    <row r="21" spans="1:9" s="9" customFormat="1" ht="13.15" customHeight="1" x14ac:dyDescent="0.25">
      <c r="A21" s="69" t="s">
        <v>19</v>
      </c>
      <c r="B21" s="55" t="s">
        <v>57</v>
      </c>
      <c r="C21" s="53">
        <v>237.4</v>
      </c>
      <c r="D21" s="53">
        <v>118.8</v>
      </c>
      <c r="E21" s="53">
        <v>13.9</v>
      </c>
      <c r="F21" s="72">
        <f t="shared" si="0"/>
        <v>370.09999999999997</v>
      </c>
      <c r="G21" s="38"/>
      <c r="H21" s="31"/>
      <c r="I21" s="31"/>
    </row>
    <row r="22" spans="1:9" s="9" customFormat="1" ht="26.45" customHeight="1" x14ac:dyDescent="0.25">
      <c r="A22" s="69" t="s">
        <v>20</v>
      </c>
      <c r="B22" s="55" t="s">
        <v>58</v>
      </c>
      <c r="C22" s="53">
        <v>20</v>
      </c>
      <c r="D22" s="53">
        <v>62.5</v>
      </c>
      <c r="E22" s="53">
        <v>9.1</v>
      </c>
      <c r="F22" s="72">
        <f t="shared" si="0"/>
        <v>91.6</v>
      </c>
      <c r="G22" s="38"/>
      <c r="H22" s="31"/>
      <c r="I22" s="31"/>
    </row>
    <row r="23" spans="1:9" s="5" customFormat="1" ht="12.6" customHeight="1" x14ac:dyDescent="0.25">
      <c r="A23" s="67" t="s">
        <v>21</v>
      </c>
      <c r="B23" s="30" t="s">
        <v>22</v>
      </c>
      <c r="C23" s="51">
        <f>C24+C25+C26+C27+C28</f>
        <v>3774.1000000000004</v>
      </c>
      <c r="D23" s="51">
        <f>D24+D25+D26+D27+D28</f>
        <v>1639.9</v>
      </c>
      <c r="E23" s="51">
        <f>E24+E25+E26+E27+E28</f>
        <v>218.3</v>
      </c>
      <c r="F23" s="68">
        <f t="shared" si="0"/>
        <v>5632.3</v>
      </c>
      <c r="G23" s="37"/>
      <c r="H23" s="30"/>
      <c r="I23" s="30"/>
    </row>
    <row r="24" spans="1:9" s="9" customFormat="1" ht="22.15" customHeight="1" x14ac:dyDescent="0.25">
      <c r="A24" s="69" t="s">
        <v>23</v>
      </c>
      <c r="B24" s="55" t="s">
        <v>51</v>
      </c>
      <c r="C24" s="53">
        <v>1228.2</v>
      </c>
      <c r="D24" s="53">
        <v>72.3</v>
      </c>
      <c r="E24" s="53">
        <v>0</v>
      </c>
      <c r="F24" s="72">
        <f t="shared" si="0"/>
        <v>1300.5</v>
      </c>
      <c r="G24" s="38"/>
      <c r="H24" s="31"/>
      <c r="I24" s="31"/>
    </row>
    <row r="25" spans="1:9" s="9" customFormat="1" ht="28.9" customHeight="1" x14ac:dyDescent="0.25">
      <c r="A25" s="69" t="s">
        <v>24</v>
      </c>
      <c r="B25" s="55" t="s">
        <v>60</v>
      </c>
      <c r="C25" s="53">
        <v>486.7</v>
      </c>
      <c r="D25" s="53">
        <v>67.2</v>
      </c>
      <c r="E25" s="53">
        <v>0</v>
      </c>
      <c r="F25" s="72">
        <f t="shared" si="0"/>
        <v>553.9</v>
      </c>
      <c r="G25" s="38"/>
      <c r="H25" s="31"/>
      <c r="I25" s="31"/>
    </row>
    <row r="26" spans="1:9" s="9" customFormat="1" ht="16.149999999999999" customHeight="1" x14ac:dyDescent="0.25">
      <c r="A26" s="73" t="s">
        <v>25</v>
      </c>
      <c r="B26" s="55" t="s">
        <v>57</v>
      </c>
      <c r="C26" s="53">
        <v>1899.2</v>
      </c>
      <c r="D26" s="53">
        <v>950.4</v>
      </c>
      <c r="E26" s="53">
        <v>110.4</v>
      </c>
      <c r="F26" s="72">
        <f t="shared" si="0"/>
        <v>2960</v>
      </c>
      <c r="G26" s="38"/>
      <c r="H26" s="31"/>
      <c r="I26" s="31"/>
    </row>
    <row r="27" spans="1:9" s="9" customFormat="1" ht="24" customHeight="1" x14ac:dyDescent="0.25">
      <c r="A27" s="69" t="s">
        <v>26</v>
      </c>
      <c r="B27" s="55" t="s">
        <v>58</v>
      </c>
      <c r="C27" s="53">
        <v>160</v>
      </c>
      <c r="D27" s="53">
        <v>498</v>
      </c>
      <c r="E27" s="53">
        <v>72.900000000000006</v>
      </c>
      <c r="F27" s="72">
        <f t="shared" si="0"/>
        <v>730.9</v>
      </c>
      <c r="G27" s="38"/>
      <c r="H27" s="31"/>
      <c r="I27" s="31"/>
    </row>
    <row r="28" spans="1:9" s="9" customFormat="1" ht="28.15" customHeight="1" x14ac:dyDescent="0.25">
      <c r="A28" s="69" t="s">
        <v>27</v>
      </c>
      <c r="B28" s="56" t="s">
        <v>59</v>
      </c>
      <c r="C28" s="53">
        <v>0</v>
      </c>
      <c r="D28" s="53">
        <v>52</v>
      </c>
      <c r="E28" s="53">
        <v>35</v>
      </c>
      <c r="F28" s="72">
        <f t="shared" si="0"/>
        <v>87</v>
      </c>
      <c r="G28" s="38"/>
      <c r="H28" s="31"/>
      <c r="I28" s="31"/>
    </row>
    <row r="29" spans="1:9" x14ac:dyDescent="0.25">
      <c r="A29" s="71" t="s">
        <v>28</v>
      </c>
      <c r="B29" s="57" t="s">
        <v>29</v>
      </c>
      <c r="C29" s="58">
        <v>0</v>
      </c>
      <c r="D29" s="58">
        <v>0</v>
      </c>
      <c r="E29" s="58">
        <v>0</v>
      </c>
      <c r="F29" s="70">
        <f t="shared" si="0"/>
        <v>0</v>
      </c>
      <c r="G29" s="36"/>
      <c r="H29" s="29"/>
      <c r="I29" s="29"/>
    </row>
    <row r="30" spans="1:9" ht="16.149999999999999" customHeight="1" x14ac:dyDescent="0.25">
      <c r="A30" s="71" t="s">
        <v>30</v>
      </c>
      <c r="B30" s="49" t="s">
        <v>31</v>
      </c>
      <c r="C30" s="48">
        <v>0</v>
      </c>
      <c r="D30" s="48">
        <v>0</v>
      </c>
      <c r="E30" s="48">
        <v>0</v>
      </c>
      <c r="F30" s="70">
        <f t="shared" si="0"/>
        <v>0</v>
      </c>
      <c r="G30" s="36"/>
      <c r="H30" s="29"/>
      <c r="I30" s="29"/>
    </row>
    <row r="31" spans="1:9" x14ac:dyDescent="0.25">
      <c r="A31" s="71" t="s">
        <v>32</v>
      </c>
      <c r="B31" s="59" t="s">
        <v>33</v>
      </c>
      <c r="C31" s="48">
        <v>0</v>
      </c>
      <c r="D31" s="48">
        <v>0</v>
      </c>
      <c r="E31" s="48">
        <v>0</v>
      </c>
      <c r="F31" s="70">
        <f t="shared" si="0"/>
        <v>0</v>
      </c>
      <c r="G31" s="36"/>
      <c r="H31" s="29"/>
      <c r="I31" s="29"/>
    </row>
    <row r="32" spans="1:9" x14ac:dyDescent="0.25">
      <c r="A32" s="71" t="s">
        <v>34</v>
      </c>
      <c r="B32" s="59" t="s">
        <v>35</v>
      </c>
      <c r="C32" s="48">
        <v>0</v>
      </c>
      <c r="D32" s="48">
        <v>0</v>
      </c>
      <c r="E32" s="48">
        <v>0</v>
      </c>
      <c r="F32" s="70">
        <f t="shared" si="0"/>
        <v>0</v>
      </c>
      <c r="G32" s="36"/>
      <c r="H32" s="29"/>
      <c r="I32" s="29"/>
    </row>
    <row r="33" spans="1:10" x14ac:dyDescent="0.25">
      <c r="A33" s="71" t="s">
        <v>36</v>
      </c>
      <c r="B33" s="59"/>
      <c r="C33" s="48">
        <v>0</v>
      </c>
      <c r="D33" s="48">
        <v>0</v>
      </c>
      <c r="E33" s="48">
        <v>0</v>
      </c>
      <c r="F33" s="70">
        <f t="shared" si="0"/>
        <v>0</v>
      </c>
      <c r="G33" s="36"/>
      <c r="H33" s="29"/>
      <c r="I33" s="29"/>
    </row>
    <row r="34" spans="1:10" hidden="1" x14ac:dyDescent="0.25">
      <c r="A34" s="71" t="s">
        <v>37</v>
      </c>
      <c r="B34" s="59"/>
      <c r="C34" s="48">
        <f>C9-C35</f>
        <v>8.6000000000003638</v>
      </c>
      <c r="D34" s="48">
        <f>D9-D35</f>
        <v>23</v>
      </c>
      <c r="E34" s="48">
        <f>E9-E35</f>
        <v>0</v>
      </c>
      <c r="F34" s="70">
        <f>C34+D34+E34</f>
        <v>31.600000000000364</v>
      </c>
      <c r="G34" s="36"/>
      <c r="H34" s="29"/>
      <c r="I34" s="29"/>
    </row>
    <row r="35" spans="1:10" ht="12.75" customHeight="1" x14ac:dyDescent="0.25">
      <c r="A35" s="67" t="s">
        <v>38</v>
      </c>
      <c r="B35" s="30" t="s">
        <v>39</v>
      </c>
      <c r="C35" s="51">
        <f>C36+C49+C51</f>
        <v>5953.7</v>
      </c>
      <c r="D35" s="51">
        <f>D36+D49+D51</f>
        <v>2688.9</v>
      </c>
      <c r="E35" s="51">
        <f>E36+E49+E51</f>
        <v>790.2</v>
      </c>
      <c r="F35" s="68">
        <f t="shared" si="0"/>
        <v>9432.8000000000011</v>
      </c>
      <c r="G35" s="36"/>
      <c r="H35" s="32" t="s">
        <v>203</v>
      </c>
      <c r="I35" s="32" t="s">
        <v>204</v>
      </c>
      <c r="J35" s="33"/>
    </row>
    <row r="36" spans="1:10" s="5" customFormat="1" ht="12.6" customHeight="1" x14ac:dyDescent="0.25">
      <c r="A36" s="67" t="s">
        <v>40</v>
      </c>
      <c r="B36" s="30" t="s">
        <v>41</v>
      </c>
      <c r="C36" s="51">
        <f>C37+C38+C46+C47+C48</f>
        <v>5594.3</v>
      </c>
      <c r="D36" s="51">
        <f t="shared" ref="D36:E36" si="1">D37+D38+D46+D47+D48</f>
        <v>2133.9</v>
      </c>
      <c r="E36" s="51">
        <f t="shared" si="1"/>
        <v>229.20000000000005</v>
      </c>
      <c r="F36" s="68">
        <f t="shared" si="0"/>
        <v>7957.4000000000005</v>
      </c>
      <c r="G36" s="37"/>
      <c r="H36" s="30"/>
      <c r="I36" s="30"/>
    </row>
    <row r="37" spans="1:10" s="9" customFormat="1" ht="25.15" customHeight="1" x14ac:dyDescent="0.25">
      <c r="A37" s="69" t="s">
        <v>42</v>
      </c>
      <c r="B37" s="55" t="s">
        <v>51</v>
      </c>
      <c r="C37" s="53">
        <f t="shared" ref="C37:E38" si="2">C14+C19+C24</f>
        <v>1700</v>
      </c>
      <c r="D37" s="53">
        <f t="shared" si="2"/>
        <v>100</v>
      </c>
      <c r="E37" s="53">
        <f t="shared" si="2"/>
        <v>0</v>
      </c>
      <c r="F37" s="72">
        <f t="shared" si="0"/>
        <v>1800</v>
      </c>
      <c r="G37" s="40" t="s">
        <v>228</v>
      </c>
      <c r="H37" s="41">
        <v>5685</v>
      </c>
      <c r="I37" s="41">
        <v>1507</v>
      </c>
    </row>
    <row r="38" spans="1:10" s="9" customFormat="1" ht="28.15" customHeight="1" x14ac:dyDescent="0.25">
      <c r="A38" s="69" t="s">
        <v>43</v>
      </c>
      <c r="B38" s="55" t="s">
        <v>60</v>
      </c>
      <c r="C38" s="53">
        <f t="shared" si="2"/>
        <v>1280.3</v>
      </c>
      <c r="D38" s="53">
        <f t="shared" si="2"/>
        <v>122.9</v>
      </c>
      <c r="E38" s="53">
        <f t="shared" si="2"/>
        <v>0</v>
      </c>
      <c r="F38" s="72">
        <f t="shared" si="0"/>
        <v>1403.2</v>
      </c>
      <c r="G38" s="38"/>
      <c r="H38" s="31"/>
      <c r="I38" s="31"/>
    </row>
    <row r="39" spans="1:10" s="9" customFormat="1" ht="11.45" hidden="1" customHeight="1" x14ac:dyDescent="0.25">
      <c r="A39" s="69" t="s">
        <v>186</v>
      </c>
      <c r="B39" s="55" t="s">
        <v>52</v>
      </c>
      <c r="C39" s="53" t="e">
        <f>#REF!+#REF!+#REF!</f>
        <v>#REF!</v>
      </c>
      <c r="D39" s="53" t="e">
        <f>#REF!+#REF!+#REF!</f>
        <v>#REF!</v>
      </c>
      <c r="E39" s="53" t="e">
        <f>#REF!+#REF!+#REF!</f>
        <v>#REF!</v>
      </c>
      <c r="F39" s="72" t="e">
        <f t="shared" si="0"/>
        <v>#REF!</v>
      </c>
      <c r="G39" s="38"/>
      <c r="H39" s="31"/>
      <c r="I39" s="31"/>
    </row>
    <row r="40" spans="1:10" s="9" customFormat="1" ht="12" hidden="1" customHeight="1" x14ac:dyDescent="0.25">
      <c r="A40" s="69" t="s">
        <v>187</v>
      </c>
      <c r="B40" s="55" t="s">
        <v>53</v>
      </c>
      <c r="C40" s="53" t="e">
        <f>#REF!+#REF!+#REF!</f>
        <v>#REF!</v>
      </c>
      <c r="D40" s="53" t="e">
        <f>#REF!+#REF!+#REF!</f>
        <v>#REF!</v>
      </c>
      <c r="E40" s="53" t="e">
        <f>#REF!+#REF!+#REF!</f>
        <v>#REF!</v>
      </c>
      <c r="F40" s="72" t="e">
        <f t="shared" si="0"/>
        <v>#REF!</v>
      </c>
      <c r="G40" s="38"/>
      <c r="H40" s="31"/>
      <c r="I40" s="31"/>
    </row>
    <row r="41" spans="1:10" s="9" customFormat="1" ht="12" hidden="1" customHeight="1" x14ac:dyDescent="0.25">
      <c r="A41" s="69" t="s">
        <v>188</v>
      </c>
      <c r="B41" s="55" t="s">
        <v>54</v>
      </c>
      <c r="C41" s="53" t="e">
        <f>#REF!+#REF!+#REF!</f>
        <v>#REF!</v>
      </c>
      <c r="D41" s="53" t="e">
        <f>#REF!+#REF!+#REF!</f>
        <v>#REF!</v>
      </c>
      <c r="E41" s="53" t="e">
        <f>#REF!+#REF!+#REF!</f>
        <v>#REF!</v>
      </c>
      <c r="F41" s="72" t="e">
        <f t="shared" si="0"/>
        <v>#REF!</v>
      </c>
      <c r="G41" s="40" t="s">
        <v>201</v>
      </c>
      <c r="H41" s="42" t="s">
        <v>205</v>
      </c>
      <c r="I41" s="42" t="s">
        <v>223</v>
      </c>
    </row>
    <row r="42" spans="1:10" s="9" customFormat="1" ht="12" hidden="1" customHeight="1" x14ac:dyDescent="0.25">
      <c r="A42" s="69"/>
      <c r="B42" s="55"/>
      <c r="C42" s="53"/>
      <c r="D42" s="53"/>
      <c r="E42" s="53"/>
      <c r="F42" s="72"/>
      <c r="G42" s="40" t="s">
        <v>202</v>
      </c>
      <c r="H42" s="42" t="s">
        <v>224</v>
      </c>
      <c r="I42" s="42"/>
    </row>
    <row r="43" spans="1:10" s="9" customFormat="1" ht="12" hidden="1" customHeight="1" x14ac:dyDescent="0.25">
      <c r="A43" s="69" t="s">
        <v>189</v>
      </c>
      <c r="B43" s="55" t="s">
        <v>55</v>
      </c>
      <c r="C43" s="53" t="e">
        <f>#REF!+#REF!+#REF!</f>
        <v>#REF!</v>
      </c>
      <c r="D43" s="53" t="e">
        <f>#REF!+#REF!+#REF!</f>
        <v>#REF!</v>
      </c>
      <c r="E43" s="53" t="e">
        <f>#REF!+#REF!+#REF!</f>
        <v>#REF!</v>
      </c>
      <c r="F43" s="72" t="e">
        <f t="shared" si="0"/>
        <v>#REF!</v>
      </c>
      <c r="G43" s="40" t="s">
        <v>201</v>
      </c>
      <c r="H43" s="42" t="s">
        <v>206</v>
      </c>
      <c r="I43" s="42" t="s">
        <v>226</v>
      </c>
    </row>
    <row r="44" spans="1:10" s="9" customFormat="1" ht="12" hidden="1" customHeight="1" x14ac:dyDescent="0.25">
      <c r="A44" s="69"/>
      <c r="B44" s="55"/>
      <c r="C44" s="53"/>
      <c r="D44" s="53"/>
      <c r="E44" s="53"/>
      <c r="F44" s="72"/>
      <c r="G44" s="40" t="s">
        <v>202</v>
      </c>
      <c r="H44" s="42" t="s">
        <v>227</v>
      </c>
      <c r="I44" s="42"/>
    </row>
    <row r="45" spans="1:10" s="9" customFormat="1" ht="15.6" hidden="1" customHeight="1" x14ac:dyDescent="0.25">
      <c r="A45" s="69" t="s">
        <v>190</v>
      </c>
      <c r="B45" s="60" t="s">
        <v>56</v>
      </c>
      <c r="C45" s="53" t="e">
        <f>#REF!+#REF!+#REF!</f>
        <v>#REF!</v>
      </c>
      <c r="D45" s="53" t="e">
        <f>#REF!+#REF!+#REF!</f>
        <v>#REF!</v>
      </c>
      <c r="E45" s="53" t="e">
        <f>#REF!+#REF!+#REF!</f>
        <v>#REF!</v>
      </c>
      <c r="F45" s="72" t="e">
        <f t="shared" ref="F45:F101" si="3">C45+D45+E45</f>
        <v>#REF!</v>
      </c>
      <c r="G45" s="40"/>
      <c r="H45" s="42"/>
      <c r="I45" s="42"/>
    </row>
    <row r="46" spans="1:10" s="9" customFormat="1" ht="18" customHeight="1" x14ac:dyDescent="0.25">
      <c r="A46" s="73" t="s">
        <v>44</v>
      </c>
      <c r="B46" s="55" t="s">
        <v>57</v>
      </c>
      <c r="C46" s="53">
        <f t="shared" ref="C46:E47" si="4">C16+C21+C26</f>
        <v>2274</v>
      </c>
      <c r="D46" s="53">
        <f t="shared" si="4"/>
        <v>1288</v>
      </c>
      <c r="E46" s="53">
        <f t="shared" si="4"/>
        <v>138.10000000000002</v>
      </c>
      <c r="F46" s="72">
        <f t="shared" si="3"/>
        <v>3700.1</v>
      </c>
      <c r="G46" s="40"/>
      <c r="H46" s="42"/>
      <c r="I46" s="42"/>
    </row>
    <row r="47" spans="1:10" s="9" customFormat="1" ht="25.15" customHeight="1" x14ac:dyDescent="0.25">
      <c r="A47" s="69" t="s">
        <v>45</v>
      </c>
      <c r="B47" s="55" t="s">
        <v>58</v>
      </c>
      <c r="C47" s="53">
        <f t="shared" si="4"/>
        <v>200</v>
      </c>
      <c r="D47" s="53">
        <f t="shared" si="4"/>
        <v>623</v>
      </c>
      <c r="E47" s="53">
        <f t="shared" si="4"/>
        <v>91.100000000000009</v>
      </c>
      <c r="F47" s="72">
        <f t="shared" si="3"/>
        <v>914.1</v>
      </c>
      <c r="G47" s="40"/>
      <c r="H47" s="42"/>
      <c r="I47" s="42"/>
    </row>
    <row r="48" spans="1:10" s="9" customFormat="1" ht="23.45" customHeight="1" x14ac:dyDescent="0.25">
      <c r="A48" s="69" t="s">
        <v>46</v>
      </c>
      <c r="B48" s="56" t="s">
        <v>106</v>
      </c>
      <c r="C48" s="53">
        <v>140</v>
      </c>
      <c r="D48" s="53">
        <v>0</v>
      </c>
      <c r="E48" s="53">
        <v>0</v>
      </c>
      <c r="F48" s="72">
        <f t="shared" si="3"/>
        <v>140</v>
      </c>
      <c r="G48" s="40" t="s">
        <v>202</v>
      </c>
      <c r="H48" s="42" t="s">
        <v>207</v>
      </c>
      <c r="I48" s="42"/>
    </row>
    <row r="49" spans="1:9" s="5" customFormat="1" ht="12" customHeight="1" x14ac:dyDescent="0.25">
      <c r="A49" s="74" t="s">
        <v>183</v>
      </c>
      <c r="B49" s="61" t="s">
        <v>98</v>
      </c>
      <c r="C49" s="51">
        <f>C50</f>
        <v>0</v>
      </c>
      <c r="D49" s="51">
        <v>0</v>
      </c>
      <c r="E49" s="51">
        <f t="shared" ref="E49" si="5">E50</f>
        <v>78</v>
      </c>
      <c r="F49" s="68">
        <f t="shared" si="3"/>
        <v>78</v>
      </c>
      <c r="G49" s="37"/>
      <c r="H49" s="30"/>
      <c r="I49" s="30"/>
    </row>
    <row r="50" spans="1:9" ht="43.15" customHeight="1" x14ac:dyDescent="0.25">
      <c r="A50" s="71" t="s">
        <v>191</v>
      </c>
      <c r="B50" s="47" t="s">
        <v>99</v>
      </c>
      <c r="C50" s="48">
        <v>0</v>
      </c>
      <c r="D50" s="48">
        <v>0</v>
      </c>
      <c r="E50" s="48">
        <v>78</v>
      </c>
      <c r="F50" s="70">
        <f t="shared" si="3"/>
        <v>78</v>
      </c>
      <c r="G50" s="36"/>
      <c r="H50" s="29"/>
      <c r="I50" s="29"/>
    </row>
    <row r="51" spans="1:9" s="5" customFormat="1" ht="13.5" customHeight="1" x14ac:dyDescent="0.25">
      <c r="A51" s="67" t="s">
        <v>47</v>
      </c>
      <c r="B51" s="30" t="s">
        <v>48</v>
      </c>
      <c r="C51" s="51">
        <f>C52+C65+C74+CC91078+C85+C78+C91+C92+C97+C101+C102+C103+C104+C105+C109+C115+C118</f>
        <v>359.40000000000003</v>
      </c>
      <c r="D51" s="51">
        <f>D52+D65+D74+CD91078+D85+D78+D91+D92+D97+D101+D102+D103+D104+D105+D109+D115+D118</f>
        <v>555</v>
      </c>
      <c r="E51" s="51">
        <f>E52+E65+E74+CE91078+E85+E78+E91+E92+E97+E101+E102+E103+E104+E105+E109+E115+E118</f>
        <v>483</v>
      </c>
      <c r="F51" s="68">
        <f>C51+D51+E51</f>
        <v>1397.4</v>
      </c>
      <c r="G51" s="39"/>
      <c r="H51" s="30"/>
      <c r="I51" s="30"/>
    </row>
    <row r="52" spans="1:9" s="5" customFormat="1" ht="13.5" customHeight="1" x14ac:dyDescent="0.25">
      <c r="A52" s="67" t="s">
        <v>49</v>
      </c>
      <c r="B52" s="62" t="s">
        <v>61</v>
      </c>
      <c r="C52" s="51">
        <f>SUM(C53:C64)</f>
        <v>90</v>
      </c>
      <c r="D52" s="51">
        <f t="shared" ref="D52:E52" si="6">SUM(D53:D64)</f>
        <v>91</v>
      </c>
      <c r="E52" s="51">
        <f t="shared" si="6"/>
        <v>252</v>
      </c>
      <c r="F52" s="68">
        <f t="shared" si="3"/>
        <v>433</v>
      </c>
      <c r="G52" s="37"/>
      <c r="H52" s="30"/>
      <c r="I52" s="30"/>
    </row>
    <row r="53" spans="1:9" ht="13.5" customHeight="1" x14ac:dyDescent="0.25">
      <c r="A53" s="71" t="s">
        <v>63</v>
      </c>
      <c r="B53" s="63" t="s">
        <v>62</v>
      </c>
      <c r="C53" s="48">
        <v>0</v>
      </c>
      <c r="D53" s="48">
        <v>20</v>
      </c>
      <c r="E53" s="48">
        <v>20</v>
      </c>
      <c r="F53" s="70">
        <f t="shared" si="3"/>
        <v>40</v>
      </c>
      <c r="G53" s="36"/>
      <c r="H53" s="29"/>
      <c r="I53" s="32" t="s">
        <v>222</v>
      </c>
    </row>
    <row r="54" spans="1:9" ht="13.5" customHeight="1" x14ac:dyDescent="0.25">
      <c r="A54" s="71" t="s">
        <v>107</v>
      </c>
      <c r="B54" s="63" t="s">
        <v>130</v>
      </c>
      <c r="C54" s="48">
        <v>0</v>
      </c>
      <c r="D54" s="48">
        <v>36</v>
      </c>
      <c r="E54" s="48">
        <v>42</v>
      </c>
      <c r="F54" s="70">
        <f t="shared" si="3"/>
        <v>78</v>
      </c>
      <c r="G54" s="36"/>
      <c r="H54" s="29"/>
      <c r="I54" s="32"/>
    </row>
    <row r="55" spans="1:9" ht="13.5" customHeight="1" x14ac:dyDescent="0.25">
      <c r="A55" s="71" t="s">
        <v>108</v>
      </c>
      <c r="B55" s="63" t="s">
        <v>83</v>
      </c>
      <c r="C55" s="48">
        <v>0</v>
      </c>
      <c r="D55" s="48">
        <v>0</v>
      </c>
      <c r="E55" s="48">
        <v>50</v>
      </c>
      <c r="F55" s="70">
        <f t="shared" si="3"/>
        <v>50</v>
      </c>
      <c r="G55" s="36"/>
      <c r="H55" s="29"/>
      <c r="I55" s="32" t="s">
        <v>221</v>
      </c>
    </row>
    <row r="56" spans="1:9" ht="13.5" customHeight="1" x14ac:dyDescent="0.25">
      <c r="A56" s="71" t="s">
        <v>109</v>
      </c>
      <c r="B56" s="63" t="s">
        <v>128</v>
      </c>
      <c r="C56" s="48">
        <v>0</v>
      </c>
      <c r="D56" s="48">
        <v>20</v>
      </c>
      <c r="E56" s="48">
        <v>0</v>
      </c>
      <c r="F56" s="70">
        <f t="shared" si="3"/>
        <v>20</v>
      </c>
      <c r="G56" s="36"/>
      <c r="H56" s="29"/>
      <c r="I56" s="32" t="s">
        <v>208</v>
      </c>
    </row>
    <row r="57" spans="1:9" ht="13.5" customHeight="1" x14ac:dyDescent="0.25">
      <c r="A57" s="71" t="s">
        <v>110</v>
      </c>
      <c r="B57" s="63" t="s">
        <v>100</v>
      </c>
      <c r="C57" s="48">
        <v>70</v>
      </c>
      <c r="D57" s="48">
        <v>0</v>
      </c>
      <c r="E57" s="48">
        <v>0</v>
      </c>
      <c r="F57" s="70">
        <f t="shared" si="3"/>
        <v>70</v>
      </c>
      <c r="G57" s="36"/>
      <c r="H57" s="29"/>
      <c r="I57" s="32" t="s">
        <v>209</v>
      </c>
    </row>
    <row r="58" spans="1:9" ht="16.149999999999999" customHeight="1" x14ac:dyDescent="0.25">
      <c r="A58" s="71" t="s">
        <v>139</v>
      </c>
      <c r="B58" s="63" t="s">
        <v>119</v>
      </c>
      <c r="C58" s="48">
        <v>0</v>
      </c>
      <c r="D58" s="48">
        <v>0</v>
      </c>
      <c r="E58" s="48">
        <v>50</v>
      </c>
      <c r="F58" s="70">
        <f t="shared" si="3"/>
        <v>50</v>
      </c>
      <c r="G58" s="36"/>
      <c r="H58" s="29"/>
      <c r="I58" s="32" t="s">
        <v>210</v>
      </c>
    </row>
    <row r="59" spans="1:9" ht="17.45" customHeight="1" x14ac:dyDescent="0.25">
      <c r="A59" s="71" t="s">
        <v>140</v>
      </c>
      <c r="B59" s="63" t="s">
        <v>120</v>
      </c>
      <c r="C59" s="48">
        <v>0</v>
      </c>
      <c r="D59" s="48">
        <v>0</v>
      </c>
      <c r="E59" s="48">
        <v>25</v>
      </c>
      <c r="F59" s="70">
        <f t="shared" si="3"/>
        <v>25</v>
      </c>
      <c r="G59" s="36"/>
      <c r="H59" s="29"/>
      <c r="I59" s="32" t="s">
        <v>211</v>
      </c>
    </row>
    <row r="60" spans="1:9" ht="24" customHeight="1" x14ac:dyDescent="0.25">
      <c r="A60" s="71" t="s">
        <v>141</v>
      </c>
      <c r="B60" s="64" t="s">
        <v>138</v>
      </c>
      <c r="C60" s="48">
        <v>0</v>
      </c>
      <c r="D60" s="48">
        <v>0</v>
      </c>
      <c r="E60" s="48">
        <v>50</v>
      </c>
      <c r="F60" s="70">
        <f t="shared" si="3"/>
        <v>50</v>
      </c>
      <c r="G60" s="36"/>
      <c r="H60" s="29"/>
      <c r="I60" s="32" t="s">
        <v>212</v>
      </c>
    </row>
    <row r="61" spans="1:9" ht="18.600000000000001" customHeight="1" x14ac:dyDescent="0.25">
      <c r="A61" s="71" t="s">
        <v>142</v>
      </c>
      <c r="B61" s="50" t="s">
        <v>137</v>
      </c>
      <c r="C61" s="48">
        <v>0</v>
      </c>
      <c r="D61" s="48">
        <v>15</v>
      </c>
      <c r="E61" s="48">
        <v>0</v>
      </c>
      <c r="F61" s="70">
        <f t="shared" si="3"/>
        <v>15</v>
      </c>
      <c r="G61" s="36"/>
      <c r="H61" s="29"/>
      <c r="I61" s="32" t="s">
        <v>212</v>
      </c>
    </row>
    <row r="62" spans="1:9" ht="13.5" customHeight="1" x14ac:dyDescent="0.25">
      <c r="A62" s="71" t="s">
        <v>143</v>
      </c>
      <c r="B62" s="63" t="s">
        <v>126</v>
      </c>
      <c r="C62" s="48">
        <v>5</v>
      </c>
      <c r="D62" s="48">
        <v>0</v>
      </c>
      <c r="E62" s="48">
        <v>0</v>
      </c>
      <c r="F62" s="70">
        <f t="shared" si="3"/>
        <v>5</v>
      </c>
      <c r="G62" s="36"/>
      <c r="H62" s="29"/>
      <c r="I62" s="32" t="s">
        <v>213</v>
      </c>
    </row>
    <row r="63" spans="1:9" ht="19.899999999999999" customHeight="1" x14ac:dyDescent="0.25">
      <c r="A63" s="71" t="s">
        <v>144</v>
      </c>
      <c r="B63" s="63" t="s">
        <v>182</v>
      </c>
      <c r="C63" s="48">
        <v>0</v>
      </c>
      <c r="D63" s="48">
        <v>0</v>
      </c>
      <c r="E63" s="48">
        <v>15</v>
      </c>
      <c r="F63" s="70">
        <f t="shared" si="3"/>
        <v>15</v>
      </c>
      <c r="G63" s="36"/>
      <c r="H63" s="29"/>
      <c r="I63" s="32" t="s">
        <v>214</v>
      </c>
    </row>
    <row r="64" spans="1:9" ht="13.5" customHeight="1" x14ac:dyDescent="0.25">
      <c r="A64" s="71" t="s">
        <v>145</v>
      </c>
      <c r="B64" s="63" t="s">
        <v>118</v>
      </c>
      <c r="C64" s="48">
        <v>15</v>
      </c>
      <c r="D64" s="48">
        <v>0</v>
      </c>
      <c r="E64" s="48">
        <v>0</v>
      </c>
      <c r="F64" s="70">
        <f t="shared" si="3"/>
        <v>15</v>
      </c>
      <c r="G64" s="36"/>
      <c r="H64" s="29"/>
      <c r="I64" s="29"/>
    </row>
    <row r="65" spans="1:9" s="5" customFormat="1" ht="13.5" customHeight="1" x14ac:dyDescent="0.25">
      <c r="A65" s="74" t="s">
        <v>50</v>
      </c>
      <c r="B65" s="62" t="s">
        <v>64</v>
      </c>
      <c r="C65" s="51">
        <f>SUM(C66:C73)</f>
        <v>101</v>
      </c>
      <c r="D65" s="51">
        <f>SUM(D66:D73)</f>
        <v>210</v>
      </c>
      <c r="E65" s="51">
        <f>SUM(E66:E73)</f>
        <v>47</v>
      </c>
      <c r="F65" s="68">
        <f t="shared" si="3"/>
        <v>358</v>
      </c>
      <c r="G65" s="37"/>
      <c r="H65" s="30"/>
      <c r="I65" s="30"/>
    </row>
    <row r="66" spans="1:9" ht="13.5" customHeight="1" x14ac:dyDescent="0.25">
      <c r="A66" s="71" t="s">
        <v>65</v>
      </c>
      <c r="B66" s="47" t="s">
        <v>71</v>
      </c>
      <c r="C66" s="48">
        <v>0</v>
      </c>
      <c r="D66" s="48">
        <v>10</v>
      </c>
      <c r="E66" s="48">
        <v>0</v>
      </c>
      <c r="F66" s="70">
        <f t="shared" si="3"/>
        <v>10</v>
      </c>
      <c r="G66" s="36"/>
      <c r="H66" s="29"/>
      <c r="I66" s="29"/>
    </row>
    <row r="67" spans="1:9" ht="22.15" customHeight="1" x14ac:dyDescent="0.25">
      <c r="A67" s="75" t="s">
        <v>66</v>
      </c>
      <c r="B67" s="49" t="s">
        <v>72</v>
      </c>
      <c r="C67" s="48">
        <v>0</v>
      </c>
      <c r="D67" s="48">
        <v>0</v>
      </c>
      <c r="E67" s="48">
        <v>7</v>
      </c>
      <c r="F67" s="70">
        <f t="shared" si="3"/>
        <v>7</v>
      </c>
      <c r="G67" s="36"/>
      <c r="H67" s="34" t="s">
        <v>216</v>
      </c>
      <c r="I67" s="29"/>
    </row>
    <row r="68" spans="1:9" ht="21" customHeight="1" x14ac:dyDescent="0.25">
      <c r="A68" s="71" t="s">
        <v>67</v>
      </c>
      <c r="B68" s="50" t="s">
        <v>115</v>
      </c>
      <c r="C68" s="48">
        <v>40</v>
      </c>
      <c r="D68" s="48">
        <v>0</v>
      </c>
      <c r="E68" s="48">
        <v>0</v>
      </c>
      <c r="F68" s="70">
        <f t="shared" si="3"/>
        <v>40</v>
      </c>
      <c r="H68" s="34" t="s">
        <v>215</v>
      </c>
      <c r="I68" s="34" t="s">
        <v>225</v>
      </c>
    </row>
    <row r="69" spans="1:9" ht="13.5" customHeight="1" x14ac:dyDescent="0.25">
      <c r="A69" s="71" t="s">
        <v>68</v>
      </c>
      <c r="B69" s="50" t="s">
        <v>69</v>
      </c>
      <c r="C69" s="48">
        <v>20</v>
      </c>
      <c r="D69" s="48">
        <v>0</v>
      </c>
      <c r="E69" s="48">
        <v>0</v>
      </c>
      <c r="F69" s="70">
        <f t="shared" si="3"/>
        <v>20</v>
      </c>
      <c r="G69" s="36"/>
      <c r="H69" s="32" t="s">
        <v>217</v>
      </c>
      <c r="I69" s="29"/>
    </row>
    <row r="70" spans="1:9" ht="13.5" customHeight="1" x14ac:dyDescent="0.25">
      <c r="A70" s="71" t="s">
        <v>70</v>
      </c>
      <c r="B70" s="50" t="s">
        <v>73</v>
      </c>
      <c r="C70" s="48">
        <v>0</v>
      </c>
      <c r="D70" s="48">
        <v>40</v>
      </c>
      <c r="E70" s="48">
        <v>40</v>
      </c>
      <c r="F70" s="70">
        <f t="shared" si="3"/>
        <v>80</v>
      </c>
      <c r="G70" s="36"/>
      <c r="H70" s="32" t="s">
        <v>218</v>
      </c>
      <c r="I70" s="29"/>
    </row>
    <row r="71" spans="1:9" ht="13.5" customHeight="1" x14ac:dyDescent="0.25">
      <c r="A71" s="71" t="s">
        <v>111</v>
      </c>
      <c r="B71" s="50" t="s">
        <v>121</v>
      </c>
      <c r="C71" s="48">
        <v>0</v>
      </c>
      <c r="D71" s="48">
        <v>150</v>
      </c>
      <c r="E71" s="48">
        <v>0</v>
      </c>
      <c r="F71" s="70">
        <f t="shared" ref="F71:F73" si="7">C71+D71+E71</f>
        <v>150</v>
      </c>
      <c r="G71" s="36"/>
      <c r="H71" s="32" t="s">
        <v>219</v>
      </c>
      <c r="I71" s="29"/>
    </row>
    <row r="72" spans="1:9" ht="31.15" customHeight="1" x14ac:dyDescent="0.25">
      <c r="A72" s="71" t="s">
        <v>112</v>
      </c>
      <c r="B72" s="50" t="s">
        <v>136</v>
      </c>
      <c r="C72" s="48">
        <v>0</v>
      </c>
      <c r="D72" s="48">
        <v>10</v>
      </c>
      <c r="E72" s="48">
        <v>0</v>
      </c>
      <c r="F72" s="70">
        <f t="shared" si="7"/>
        <v>10</v>
      </c>
      <c r="G72" s="36"/>
      <c r="H72" s="29"/>
      <c r="I72" s="29"/>
    </row>
    <row r="73" spans="1:9" ht="27" customHeight="1" x14ac:dyDescent="0.25">
      <c r="A73" s="71" t="s">
        <v>113</v>
      </c>
      <c r="B73" s="50" t="s">
        <v>199</v>
      </c>
      <c r="C73" s="48">
        <v>41</v>
      </c>
      <c r="D73" s="48">
        <v>0</v>
      </c>
      <c r="E73" s="48">
        <v>0</v>
      </c>
      <c r="F73" s="70">
        <f t="shared" si="7"/>
        <v>41</v>
      </c>
      <c r="G73" s="36"/>
      <c r="H73" s="34" t="s">
        <v>220</v>
      </c>
      <c r="I73" s="29"/>
    </row>
    <row r="74" spans="1:9" s="5" customFormat="1" ht="19.899999999999999" customHeight="1" x14ac:dyDescent="0.25">
      <c r="A74" s="74" t="s">
        <v>146</v>
      </c>
      <c r="B74" s="30" t="s">
        <v>81</v>
      </c>
      <c r="C74" s="51">
        <f>SUM(C75:C77)</f>
        <v>50</v>
      </c>
      <c r="D74" s="51">
        <f t="shared" ref="D74:E74" si="8">SUM(D75:D77)</f>
        <v>0</v>
      </c>
      <c r="E74" s="51">
        <f t="shared" si="8"/>
        <v>40</v>
      </c>
      <c r="F74" s="68">
        <f t="shared" si="3"/>
        <v>90</v>
      </c>
      <c r="G74" s="37"/>
      <c r="H74" s="30"/>
      <c r="I74" s="30"/>
    </row>
    <row r="75" spans="1:9" ht="13.5" customHeight="1" x14ac:dyDescent="0.25">
      <c r="A75" s="71" t="s">
        <v>147</v>
      </c>
      <c r="B75" s="29" t="s">
        <v>82</v>
      </c>
      <c r="C75" s="48">
        <v>50</v>
      </c>
      <c r="D75" s="48">
        <v>0</v>
      </c>
      <c r="E75" s="48"/>
      <c r="F75" s="70">
        <f t="shared" si="3"/>
        <v>50</v>
      </c>
      <c r="G75" s="36"/>
      <c r="H75" s="29"/>
      <c r="I75" s="29"/>
    </row>
    <row r="76" spans="1:9" ht="13.5" customHeight="1" x14ac:dyDescent="0.25">
      <c r="A76" s="71" t="s">
        <v>148</v>
      </c>
      <c r="B76" s="29" t="s">
        <v>125</v>
      </c>
      <c r="C76" s="48">
        <v>0</v>
      </c>
      <c r="D76" s="48">
        <v>0</v>
      </c>
      <c r="E76" s="48">
        <v>10</v>
      </c>
      <c r="F76" s="70">
        <f t="shared" si="3"/>
        <v>10</v>
      </c>
      <c r="G76" s="36"/>
      <c r="H76" s="29"/>
      <c r="I76" s="29"/>
    </row>
    <row r="77" spans="1:9" ht="13.5" customHeight="1" x14ac:dyDescent="0.25">
      <c r="A77" s="71" t="s">
        <v>149</v>
      </c>
      <c r="B77" s="29" t="s">
        <v>127</v>
      </c>
      <c r="C77" s="48"/>
      <c r="D77" s="48">
        <v>0</v>
      </c>
      <c r="E77" s="48">
        <v>30</v>
      </c>
      <c r="F77" s="70">
        <f t="shared" si="3"/>
        <v>30</v>
      </c>
      <c r="G77" s="36"/>
      <c r="H77" s="29"/>
      <c r="I77" s="29"/>
    </row>
    <row r="78" spans="1:9" s="5" customFormat="1" ht="13.5" customHeight="1" x14ac:dyDescent="0.25">
      <c r="A78" s="67" t="s">
        <v>150</v>
      </c>
      <c r="B78" s="30" t="s">
        <v>96</v>
      </c>
      <c r="C78" s="51">
        <f t="shared" ref="C78:E78" si="9">SUM(C79:C84)</f>
        <v>14</v>
      </c>
      <c r="D78" s="51">
        <f t="shared" si="9"/>
        <v>90</v>
      </c>
      <c r="E78" s="51">
        <f t="shared" si="9"/>
        <v>20</v>
      </c>
      <c r="F78" s="68">
        <f t="shared" si="3"/>
        <v>124</v>
      </c>
      <c r="G78" s="37"/>
      <c r="H78" s="30"/>
      <c r="I78" s="30"/>
    </row>
    <row r="79" spans="1:9" ht="24.6" customHeight="1" x14ac:dyDescent="0.25">
      <c r="A79" s="71" t="s">
        <v>152</v>
      </c>
      <c r="B79" s="64" t="s">
        <v>135</v>
      </c>
      <c r="C79" s="48">
        <v>0</v>
      </c>
      <c r="D79" s="48">
        <v>50</v>
      </c>
      <c r="E79" s="48">
        <v>0</v>
      </c>
      <c r="F79" s="70">
        <f t="shared" si="3"/>
        <v>50</v>
      </c>
      <c r="G79" s="36"/>
      <c r="H79" s="29"/>
      <c r="I79" s="29"/>
    </row>
    <row r="80" spans="1:9" ht="28.15" customHeight="1" x14ac:dyDescent="0.25">
      <c r="A80" s="71" t="s">
        <v>153</v>
      </c>
      <c r="B80" s="50" t="s">
        <v>97</v>
      </c>
      <c r="C80" s="48">
        <v>5</v>
      </c>
      <c r="D80" s="48">
        <v>5</v>
      </c>
      <c r="E80" s="48">
        <v>5</v>
      </c>
      <c r="F80" s="70">
        <f t="shared" si="3"/>
        <v>15</v>
      </c>
      <c r="G80" s="36"/>
      <c r="H80" s="29"/>
      <c r="I80" s="29"/>
    </row>
    <row r="81" spans="1:9" ht="29.45" customHeight="1" x14ac:dyDescent="0.25">
      <c r="A81" s="71" t="s">
        <v>154</v>
      </c>
      <c r="B81" s="50" t="s">
        <v>103</v>
      </c>
      <c r="C81" s="48">
        <v>0</v>
      </c>
      <c r="D81" s="48">
        <v>15</v>
      </c>
      <c r="E81" s="48">
        <v>15</v>
      </c>
      <c r="F81" s="70">
        <f t="shared" si="3"/>
        <v>30</v>
      </c>
      <c r="G81" s="36"/>
      <c r="H81" s="29"/>
      <c r="I81" s="29"/>
    </row>
    <row r="82" spans="1:9" ht="16.149999999999999" customHeight="1" x14ac:dyDescent="0.25">
      <c r="A82" s="71" t="s">
        <v>155</v>
      </c>
      <c r="B82" s="50" t="s">
        <v>240</v>
      </c>
      <c r="C82" s="48">
        <v>0</v>
      </c>
      <c r="D82" s="48">
        <v>10</v>
      </c>
      <c r="E82" s="48">
        <v>0</v>
      </c>
      <c r="F82" s="70">
        <f t="shared" si="3"/>
        <v>10</v>
      </c>
      <c r="G82" s="36"/>
      <c r="H82" s="29"/>
      <c r="I82" s="29"/>
    </row>
    <row r="83" spans="1:9" ht="18.600000000000001" customHeight="1" x14ac:dyDescent="0.25">
      <c r="A83" s="71" t="s">
        <v>156</v>
      </c>
      <c r="B83" s="50" t="s">
        <v>129</v>
      </c>
      <c r="C83" s="48">
        <v>9</v>
      </c>
      <c r="D83" s="48">
        <v>0</v>
      </c>
      <c r="E83" s="48">
        <v>0</v>
      </c>
      <c r="F83" s="70">
        <f t="shared" si="3"/>
        <v>9</v>
      </c>
      <c r="G83" s="36"/>
      <c r="H83" s="29"/>
      <c r="I83" s="29"/>
    </row>
    <row r="84" spans="1:9" ht="18" customHeight="1" x14ac:dyDescent="0.25">
      <c r="A84" s="71" t="s">
        <v>157</v>
      </c>
      <c r="B84" s="50" t="s">
        <v>134</v>
      </c>
      <c r="C84" s="48">
        <v>0</v>
      </c>
      <c r="D84" s="48">
        <v>10</v>
      </c>
      <c r="E84" s="48">
        <v>0</v>
      </c>
      <c r="F84" s="70">
        <f t="shared" si="3"/>
        <v>10</v>
      </c>
      <c r="G84" s="36"/>
      <c r="H84" s="29"/>
      <c r="I84" s="29"/>
    </row>
    <row r="85" spans="1:9" s="5" customFormat="1" ht="13.5" customHeight="1" x14ac:dyDescent="0.25">
      <c r="A85" s="67" t="s">
        <v>151</v>
      </c>
      <c r="B85" s="65" t="s">
        <v>101</v>
      </c>
      <c r="C85" s="51">
        <f>SUM(C86:C90)</f>
        <v>0</v>
      </c>
      <c r="D85" s="51">
        <f t="shared" ref="D85:E85" si="10">SUM(D86:D90)</f>
        <v>60</v>
      </c>
      <c r="E85" s="51">
        <f t="shared" si="10"/>
        <v>15</v>
      </c>
      <c r="F85" s="68">
        <f t="shared" si="3"/>
        <v>75</v>
      </c>
      <c r="G85" s="37"/>
      <c r="H85" s="30"/>
      <c r="I85" s="30"/>
    </row>
    <row r="86" spans="1:9" ht="13.5" customHeight="1" x14ac:dyDescent="0.25">
      <c r="A86" s="71" t="s">
        <v>158</v>
      </c>
      <c r="B86" s="50" t="s">
        <v>122</v>
      </c>
      <c r="C86" s="48">
        <v>0</v>
      </c>
      <c r="D86" s="48">
        <v>20</v>
      </c>
      <c r="E86" s="48">
        <v>0</v>
      </c>
      <c r="F86" s="70">
        <f t="shared" si="3"/>
        <v>20</v>
      </c>
      <c r="G86" s="36"/>
      <c r="H86" s="29"/>
      <c r="I86" s="29"/>
    </row>
    <row r="87" spans="1:9" ht="13.5" customHeight="1" x14ac:dyDescent="0.25">
      <c r="A87" s="71" t="s">
        <v>159</v>
      </c>
      <c r="B87" s="50" t="s">
        <v>124</v>
      </c>
      <c r="C87" s="48">
        <v>0</v>
      </c>
      <c r="D87" s="48">
        <v>15</v>
      </c>
      <c r="E87" s="48">
        <v>0</v>
      </c>
      <c r="F87" s="70">
        <f t="shared" si="3"/>
        <v>15</v>
      </c>
      <c r="G87" s="36"/>
      <c r="H87" s="29"/>
      <c r="I87" s="29"/>
    </row>
    <row r="88" spans="1:9" ht="13.5" customHeight="1" x14ac:dyDescent="0.25">
      <c r="A88" s="71" t="s">
        <v>160</v>
      </c>
      <c r="B88" s="50" t="s">
        <v>241</v>
      </c>
      <c r="C88" s="48">
        <v>0</v>
      </c>
      <c r="D88" s="48">
        <v>10</v>
      </c>
      <c r="E88" s="48">
        <v>0</v>
      </c>
      <c r="F88" s="70">
        <f t="shared" si="3"/>
        <v>10</v>
      </c>
      <c r="G88" s="36"/>
      <c r="H88" s="29"/>
      <c r="I88" s="29"/>
    </row>
    <row r="89" spans="1:9" ht="13.5" customHeight="1" x14ac:dyDescent="0.25">
      <c r="A89" s="71" t="s">
        <v>161</v>
      </c>
      <c r="B89" s="50" t="s">
        <v>242</v>
      </c>
      <c r="C89" s="48">
        <v>0</v>
      </c>
      <c r="D89" s="48">
        <v>0</v>
      </c>
      <c r="E89" s="48">
        <v>15</v>
      </c>
      <c r="F89" s="70">
        <f t="shared" si="3"/>
        <v>15</v>
      </c>
      <c r="G89" s="36"/>
      <c r="H89" s="29"/>
      <c r="I89" s="29"/>
    </row>
    <row r="90" spans="1:9" ht="13.5" customHeight="1" x14ac:dyDescent="0.25">
      <c r="A90" s="71" t="s">
        <v>162</v>
      </c>
      <c r="B90" s="29" t="s">
        <v>123</v>
      </c>
      <c r="C90" s="48">
        <v>0</v>
      </c>
      <c r="D90" s="48">
        <v>15</v>
      </c>
      <c r="E90" s="48">
        <v>0</v>
      </c>
      <c r="F90" s="70">
        <f t="shared" si="3"/>
        <v>15</v>
      </c>
      <c r="G90" s="36"/>
      <c r="H90" s="29"/>
      <c r="I90" s="29"/>
    </row>
    <row r="91" spans="1:9" s="5" customFormat="1" ht="13.5" hidden="1" customHeight="1" x14ac:dyDescent="0.25">
      <c r="A91" s="67"/>
      <c r="B91" s="30"/>
      <c r="C91" s="51"/>
      <c r="D91" s="51"/>
      <c r="E91" s="51"/>
      <c r="F91" s="68"/>
      <c r="G91" s="37"/>
      <c r="H91" s="30"/>
      <c r="I91" s="30"/>
    </row>
    <row r="92" spans="1:9" s="5" customFormat="1" ht="13.5" customHeight="1" x14ac:dyDescent="0.25">
      <c r="A92" s="67" t="s">
        <v>163</v>
      </c>
      <c r="B92" s="30" t="s">
        <v>78</v>
      </c>
      <c r="C92" s="51">
        <f>C93+C94+C95+C96</f>
        <v>13</v>
      </c>
      <c r="D92" s="51">
        <f t="shared" ref="D92:E92" si="11">D93+D94+D95+D96</f>
        <v>18</v>
      </c>
      <c r="E92" s="51">
        <f t="shared" si="11"/>
        <v>16</v>
      </c>
      <c r="F92" s="68">
        <f t="shared" si="3"/>
        <v>47</v>
      </c>
      <c r="G92" s="37"/>
      <c r="H92" s="30"/>
      <c r="I92" s="30"/>
    </row>
    <row r="93" spans="1:9" ht="13.5" customHeight="1" x14ac:dyDescent="0.25">
      <c r="A93" s="71" t="s">
        <v>230</v>
      </c>
      <c r="B93" s="50" t="s">
        <v>80</v>
      </c>
      <c r="C93" s="48">
        <v>0</v>
      </c>
      <c r="D93" s="48">
        <v>12</v>
      </c>
      <c r="E93" s="48">
        <v>0</v>
      </c>
      <c r="F93" s="70">
        <f t="shared" si="3"/>
        <v>12</v>
      </c>
      <c r="G93" s="36"/>
      <c r="H93" s="29"/>
      <c r="I93" s="29"/>
    </row>
    <row r="94" spans="1:9" ht="13.5" customHeight="1" x14ac:dyDescent="0.25">
      <c r="A94" s="71" t="s">
        <v>231</v>
      </c>
      <c r="B94" s="50" t="s">
        <v>79</v>
      </c>
      <c r="C94" s="48">
        <v>13</v>
      </c>
      <c r="D94" s="48">
        <v>0</v>
      </c>
      <c r="E94" s="48">
        <v>0</v>
      </c>
      <c r="F94" s="70">
        <f t="shared" si="3"/>
        <v>13</v>
      </c>
      <c r="G94" s="36"/>
      <c r="H94" s="29"/>
      <c r="I94" s="29"/>
    </row>
    <row r="95" spans="1:9" ht="13.5" customHeight="1" x14ac:dyDescent="0.25">
      <c r="A95" s="71" t="s">
        <v>232</v>
      </c>
      <c r="B95" s="29" t="s">
        <v>74</v>
      </c>
      <c r="C95" s="48">
        <v>0</v>
      </c>
      <c r="D95" s="48">
        <v>0</v>
      </c>
      <c r="E95" s="48">
        <v>16</v>
      </c>
      <c r="F95" s="70">
        <f t="shared" si="3"/>
        <v>16</v>
      </c>
      <c r="G95" s="36"/>
      <c r="H95" s="29"/>
      <c r="I95" s="29"/>
    </row>
    <row r="96" spans="1:9" ht="13.5" customHeight="1" x14ac:dyDescent="0.25">
      <c r="A96" s="71" t="s">
        <v>233</v>
      </c>
      <c r="B96" s="29" t="s">
        <v>86</v>
      </c>
      <c r="C96" s="48">
        <v>0</v>
      </c>
      <c r="D96" s="48">
        <v>6</v>
      </c>
      <c r="E96" s="48">
        <v>0</v>
      </c>
      <c r="F96" s="70">
        <f t="shared" si="3"/>
        <v>6</v>
      </c>
      <c r="G96" s="36"/>
      <c r="H96" s="29"/>
      <c r="I96" s="29"/>
    </row>
    <row r="97" spans="1:9" s="5" customFormat="1" ht="13.5" customHeight="1" x14ac:dyDescent="0.25">
      <c r="A97" s="67" t="s">
        <v>164</v>
      </c>
      <c r="B97" s="30" t="s">
        <v>84</v>
      </c>
      <c r="C97" s="51">
        <f>C98+C99+C100</f>
        <v>6.5</v>
      </c>
      <c r="D97" s="51">
        <f t="shared" ref="D97:E97" si="12">D98+D99+D100</f>
        <v>5</v>
      </c>
      <c r="E97" s="51">
        <f t="shared" si="12"/>
        <v>5</v>
      </c>
      <c r="F97" s="68">
        <f t="shared" si="3"/>
        <v>16.5</v>
      </c>
      <c r="G97" s="37"/>
      <c r="H97" s="30"/>
      <c r="I97" s="30"/>
    </row>
    <row r="98" spans="1:9" ht="13.5" customHeight="1" x14ac:dyDescent="0.25">
      <c r="A98" s="71" t="s">
        <v>166</v>
      </c>
      <c r="B98" s="29" t="s">
        <v>114</v>
      </c>
      <c r="C98" s="48">
        <v>3</v>
      </c>
      <c r="D98" s="48">
        <v>3</v>
      </c>
      <c r="E98" s="48">
        <v>3</v>
      </c>
      <c r="F98" s="70">
        <f t="shared" si="3"/>
        <v>9</v>
      </c>
      <c r="G98" s="36"/>
      <c r="H98" s="29"/>
      <c r="I98" s="29"/>
    </row>
    <row r="99" spans="1:9" ht="13.5" customHeight="1" x14ac:dyDescent="0.25">
      <c r="A99" s="71" t="s">
        <v>167</v>
      </c>
      <c r="B99" s="29" t="s">
        <v>75</v>
      </c>
      <c r="C99" s="48">
        <v>1.8</v>
      </c>
      <c r="D99" s="48">
        <v>1</v>
      </c>
      <c r="E99" s="48">
        <v>1</v>
      </c>
      <c r="F99" s="70">
        <f t="shared" si="3"/>
        <v>3.8</v>
      </c>
      <c r="G99" s="36"/>
      <c r="H99" s="29"/>
      <c r="I99" s="29"/>
    </row>
    <row r="100" spans="1:9" ht="13.5" customHeight="1" x14ac:dyDescent="0.25">
      <c r="A100" s="71" t="s">
        <v>168</v>
      </c>
      <c r="B100" s="29" t="s">
        <v>76</v>
      </c>
      <c r="C100" s="48">
        <v>1.7</v>
      </c>
      <c r="D100" s="48">
        <v>1</v>
      </c>
      <c r="E100" s="48">
        <v>1</v>
      </c>
      <c r="F100" s="70">
        <f t="shared" si="3"/>
        <v>3.7</v>
      </c>
      <c r="G100" s="36"/>
      <c r="H100" s="29"/>
      <c r="I100" s="29"/>
    </row>
    <row r="101" spans="1:9" s="5" customFormat="1" ht="13.5" customHeight="1" x14ac:dyDescent="0.25">
      <c r="A101" s="67" t="s">
        <v>165</v>
      </c>
      <c r="B101" s="30" t="s">
        <v>105</v>
      </c>
      <c r="C101" s="51">
        <v>5</v>
      </c>
      <c r="D101" s="51">
        <v>5</v>
      </c>
      <c r="E101" s="51">
        <v>5</v>
      </c>
      <c r="F101" s="68">
        <f t="shared" si="3"/>
        <v>15</v>
      </c>
      <c r="G101" s="37"/>
      <c r="H101" s="30"/>
      <c r="I101" s="30"/>
    </row>
    <row r="102" spans="1:9" s="5" customFormat="1" ht="13.5" customHeight="1" x14ac:dyDescent="0.25">
      <c r="A102" s="67" t="s">
        <v>169</v>
      </c>
      <c r="B102" s="30" t="s">
        <v>77</v>
      </c>
      <c r="C102" s="51">
        <v>10</v>
      </c>
      <c r="D102" s="51">
        <v>10</v>
      </c>
      <c r="E102" s="51">
        <v>10</v>
      </c>
      <c r="F102" s="68">
        <f t="shared" ref="F102:F119" si="13">C102+D102+E102</f>
        <v>30</v>
      </c>
      <c r="G102" s="37"/>
      <c r="H102" s="30"/>
      <c r="I102" s="30"/>
    </row>
    <row r="103" spans="1:9" s="5" customFormat="1" ht="13.5" customHeight="1" x14ac:dyDescent="0.25">
      <c r="A103" s="67" t="s">
        <v>170</v>
      </c>
      <c r="B103" s="65" t="s">
        <v>104</v>
      </c>
      <c r="C103" s="51">
        <v>5</v>
      </c>
      <c r="D103" s="51">
        <v>5</v>
      </c>
      <c r="E103" s="51">
        <v>5</v>
      </c>
      <c r="F103" s="68">
        <f t="shared" si="13"/>
        <v>15</v>
      </c>
      <c r="G103" s="37"/>
      <c r="H103" s="30"/>
      <c r="I103" s="30"/>
    </row>
    <row r="104" spans="1:9" s="5" customFormat="1" ht="13.5" customHeight="1" x14ac:dyDescent="0.25">
      <c r="A104" s="43" t="s">
        <v>171</v>
      </c>
      <c r="B104" s="66" t="s">
        <v>85</v>
      </c>
      <c r="C104" s="51">
        <v>2</v>
      </c>
      <c r="D104" s="51">
        <v>2</v>
      </c>
      <c r="E104" s="51">
        <v>2</v>
      </c>
      <c r="F104" s="68">
        <f t="shared" si="13"/>
        <v>6</v>
      </c>
      <c r="G104" s="37"/>
      <c r="H104" s="30"/>
      <c r="I104" s="30"/>
    </row>
    <row r="105" spans="1:9" s="5" customFormat="1" ht="13.5" customHeight="1" x14ac:dyDescent="0.25">
      <c r="A105" s="43" t="s">
        <v>172</v>
      </c>
      <c r="B105" s="30" t="s">
        <v>87</v>
      </c>
      <c r="C105" s="51">
        <f>C106+C107+C108</f>
        <v>8.3000000000000007</v>
      </c>
      <c r="D105" s="51">
        <f>D106+D107+D108</f>
        <v>1</v>
      </c>
      <c r="E105" s="51">
        <f>E106+E107+E108</f>
        <v>0</v>
      </c>
      <c r="F105" s="68">
        <f t="shared" si="13"/>
        <v>9.3000000000000007</v>
      </c>
      <c r="G105" s="37"/>
      <c r="H105" s="30"/>
      <c r="I105" s="30"/>
    </row>
    <row r="106" spans="1:9" ht="13.5" customHeight="1" x14ac:dyDescent="0.25">
      <c r="A106" s="44" t="s">
        <v>236</v>
      </c>
      <c r="B106" s="29" t="s">
        <v>89</v>
      </c>
      <c r="C106" s="48">
        <v>5.3</v>
      </c>
      <c r="D106" s="48">
        <v>0</v>
      </c>
      <c r="E106" s="48">
        <v>0</v>
      </c>
      <c r="F106" s="70">
        <f t="shared" si="13"/>
        <v>5.3</v>
      </c>
      <c r="G106" s="36"/>
      <c r="H106" s="29"/>
      <c r="I106" s="29"/>
    </row>
    <row r="107" spans="1:9" ht="13.5" customHeight="1" x14ac:dyDescent="0.25">
      <c r="A107" s="44" t="s">
        <v>237</v>
      </c>
      <c r="B107" s="29" t="s">
        <v>88</v>
      </c>
      <c r="C107" s="48">
        <v>1</v>
      </c>
      <c r="D107" s="48">
        <v>1</v>
      </c>
      <c r="E107" s="48">
        <v>0</v>
      </c>
      <c r="F107" s="70">
        <f t="shared" si="13"/>
        <v>2</v>
      </c>
      <c r="G107" s="36"/>
      <c r="H107" s="29"/>
      <c r="I107" s="29"/>
    </row>
    <row r="108" spans="1:9" ht="13.5" customHeight="1" x14ac:dyDescent="0.25">
      <c r="A108" s="44" t="s">
        <v>238</v>
      </c>
      <c r="B108" s="29" t="s">
        <v>90</v>
      </c>
      <c r="C108" s="48">
        <v>2</v>
      </c>
      <c r="D108" s="48">
        <v>0</v>
      </c>
      <c r="E108" s="48">
        <v>0</v>
      </c>
      <c r="F108" s="70">
        <f t="shared" si="13"/>
        <v>2</v>
      </c>
      <c r="G108" s="36"/>
      <c r="H108" s="29"/>
      <c r="I108" s="29"/>
    </row>
    <row r="109" spans="1:9" s="5" customFormat="1" ht="13.5" customHeight="1" x14ac:dyDescent="0.25">
      <c r="A109" s="43" t="s">
        <v>173</v>
      </c>
      <c r="B109" s="30" t="s">
        <v>91</v>
      </c>
      <c r="C109" s="51">
        <f>SUM(C110:C114)</f>
        <v>35</v>
      </c>
      <c r="D109" s="51">
        <f t="shared" ref="D109:E109" si="14">SUM(D110:D114)</f>
        <v>39</v>
      </c>
      <c r="E109" s="51">
        <f t="shared" si="14"/>
        <v>53</v>
      </c>
      <c r="F109" s="68">
        <f t="shared" si="13"/>
        <v>127</v>
      </c>
      <c r="G109" s="37"/>
      <c r="H109" s="30"/>
      <c r="I109" s="30"/>
    </row>
    <row r="110" spans="1:9" ht="13.5" customHeight="1" x14ac:dyDescent="0.25">
      <c r="A110" s="44" t="s">
        <v>174</v>
      </c>
      <c r="B110" s="29" t="s">
        <v>92</v>
      </c>
      <c r="C110" s="48">
        <v>16</v>
      </c>
      <c r="D110" s="48">
        <v>16</v>
      </c>
      <c r="E110" s="48">
        <v>16</v>
      </c>
      <c r="F110" s="70">
        <f t="shared" si="13"/>
        <v>48</v>
      </c>
      <c r="G110" s="36"/>
      <c r="H110" s="29"/>
      <c r="I110" s="29"/>
    </row>
    <row r="111" spans="1:9" ht="13.5" customHeight="1" x14ac:dyDescent="0.25">
      <c r="A111" s="44" t="s">
        <v>175</v>
      </c>
      <c r="B111" s="29" t="s">
        <v>93</v>
      </c>
      <c r="C111" s="48">
        <v>3</v>
      </c>
      <c r="D111" s="48">
        <v>6</v>
      </c>
      <c r="E111" s="48">
        <v>6</v>
      </c>
      <c r="F111" s="70">
        <f t="shared" si="13"/>
        <v>15</v>
      </c>
      <c r="G111" s="36"/>
      <c r="H111" s="29"/>
      <c r="I111" s="29"/>
    </row>
    <row r="112" spans="1:9" ht="13.5" customHeight="1" x14ac:dyDescent="0.25">
      <c r="A112" s="44" t="s">
        <v>176</v>
      </c>
      <c r="B112" s="29" t="s">
        <v>94</v>
      </c>
      <c r="C112" s="48">
        <v>7</v>
      </c>
      <c r="D112" s="48">
        <v>8</v>
      </c>
      <c r="E112" s="48">
        <v>15</v>
      </c>
      <c r="F112" s="70">
        <f t="shared" si="13"/>
        <v>30</v>
      </c>
      <c r="G112" s="36"/>
      <c r="H112" s="29"/>
      <c r="I112" s="29"/>
    </row>
    <row r="113" spans="1:9" ht="13.5" customHeight="1" x14ac:dyDescent="0.25">
      <c r="A113" s="44" t="s">
        <v>234</v>
      </c>
      <c r="B113" s="29" t="s">
        <v>184</v>
      </c>
      <c r="C113" s="48">
        <v>5</v>
      </c>
      <c r="D113" s="48">
        <v>5</v>
      </c>
      <c r="E113" s="48">
        <v>10</v>
      </c>
      <c r="F113" s="70">
        <f t="shared" si="13"/>
        <v>20</v>
      </c>
      <c r="G113" s="36"/>
      <c r="H113" s="29"/>
      <c r="I113" s="29"/>
    </row>
    <row r="114" spans="1:9" ht="13.5" customHeight="1" x14ac:dyDescent="0.25">
      <c r="A114" s="44" t="s">
        <v>235</v>
      </c>
      <c r="B114" s="29" t="s">
        <v>95</v>
      </c>
      <c r="C114" s="48">
        <v>4</v>
      </c>
      <c r="D114" s="48">
        <v>4</v>
      </c>
      <c r="E114" s="48">
        <v>6</v>
      </c>
      <c r="F114" s="70">
        <f t="shared" si="13"/>
        <v>14</v>
      </c>
      <c r="G114" s="36"/>
      <c r="H114" s="29"/>
      <c r="I114" s="29"/>
    </row>
    <row r="115" spans="1:9" s="5" customFormat="1" ht="13.5" customHeight="1" x14ac:dyDescent="0.25">
      <c r="A115" s="43" t="s">
        <v>177</v>
      </c>
      <c r="B115" s="30" t="s">
        <v>131</v>
      </c>
      <c r="C115" s="51">
        <f>C116+C117</f>
        <v>13</v>
      </c>
      <c r="D115" s="51">
        <f t="shared" ref="D115:E115" si="15">D116+D117</f>
        <v>12</v>
      </c>
      <c r="E115" s="51">
        <f t="shared" si="15"/>
        <v>13</v>
      </c>
      <c r="F115" s="68">
        <f t="shared" si="13"/>
        <v>38</v>
      </c>
      <c r="G115" s="37"/>
      <c r="H115" s="30"/>
      <c r="I115" s="30"/>
    </row>
    <row r="116" spans="1:9" ht="13.5" customHeight="1" x14ac:dyDescent="0.25">
      <c r="A116" s="44" t="s">
        <v>178</v>
      </c>
      <c r="B116" s="29" t="s">
        <v>116</v>
      </c>
      <c r="C116" s="48">
        <v>10</v>
      </c>
      <c r="D116" s="48">
        <v>10</v>
      </c>
      <c r="E116" s="48">
        <v>10</v>
      </c>
      <c r="F116" s="70">
        <f t="shared" si="13"/>
        <v>30</v>
      </c>
      <c r="G116" s="36"/>
      <c r="H116" s="29"/>
      <c r="I116" s="29"/>
    </row>
    <row r="117" spans="1:9" ht="13.5" customHeight="1" x14ac:dyDescent="0.25">
      <c r="A117" s="44" t="s">
        <v>179</v>
      </c>
      <c r="B117" s="29" t="s">
        <v>117</v>
      </c>
      <c r="C117" s="48">
        <v>3</v>
      </c>
      <c r="D117" s="48">
        <v>2</v>
      </c>
      <c r="E117" s="48">
        <v>3</v>
      </c>
      <c r="F117" s="70">
        <f t="shared" si="13"/>
        <v>8</v>
      </c>
      <c r="G117" s="36"/>
      <c r="H117" s="29"/>
      <c r="I117" s="29"/>
    </row>
    <row r="118" spans="1:9" s="5" customFormat="1" ht="13.5" customHeight="1" x14ac:dyDescent="0.25">
      <c r="A118" s="43" t="s">
        <v>180</v>
      </c>
      <c r="B118" s="30" t="s">
        <v>133</v>
      </c>
      <c r="C118" s="51">
        <f>SUM(C119:C119)</f>
        <v>6.6</v>
      </c>
      <c r="D118" s="51">
        <f>SUM(D119:D119)</f>
        <v>7</v>
      </c>
      <c r="E118" s="51">
        <f>SUM(E119:E119)</f>
        <v>0</v>
      </c>
      <c r="F118" s="68">
        <f t="shared" si="13"/>
        <v>13.6</v>
      </c>
      <c r="G118" s="37"/>
      <c r="H118" s="30"/>
      <c r="I118" s="30"/>
    </row>
    <row r="119" spans="1:9" ht="18.600000000000001" customHeight="1" thickBot="1" x14ac:dyDescent="0.3">
      <c r="A119" s="45" t="s">
        <v>181</v>
      </c>
      <c r="B119" s="76" t="s">
        <v>132</v>
      </c>
      <c r="C119" s="77">
        <v>6.6</v>
      </c>
      <c r="D119" s="77">
        <f>3.5+3.5</f>
        <v>7</v>
      </c>
      <c r="E119" s="77">
        <v>0</v>
      </c>
      <c r="F119" s="78">
        <f t="shared" si="13"/>
        <v>13.6</v>
      </c>
      <c r="G119" s="36"/>
      <c r="H119" s="29"/>
      <c r="I119" s="29"/>
    </row>
    <row r="120" spans="1:9" ht="12.75" customHeight="1" x14ac:dyDescent="0.25">
      <c r="C120" s="10"/>
      <c r="D120" s="10"/>
    </row>
    <row r="121" spans="1:9" ht="12.75" customHeight="1" x14ac:dyDescent="0.25">
      <c r="C121" s="10"/>
      <c r="D121" s="10"/>
    </row>
    <row r="122" spans="1:9" ht="12.75" customHeight="1" x14ac:dyDescent="0.25">
      <c r="C122" s="10"/>
      <c r="D122" s="10" t="s">
        <v>239</v>
      </c>
    </row>
    <row r="123" spans="1:9" ht="12.75" customHeight="1" x14ac:dyDescent="0.25">
      <c r="C123" s="10"/>
      <c r="D123" s="10"/>
    </row>
    <row r="124" spans="1:9" ht="12.75" customHeight="1" x14ac:dyDescent="0.25">
      <c r="C124" s="10"/>
      <c r="D124" s="10"/>
    </row>
    <row r="125" spans="1:9" ht="12.75" customHeight="1" x14ac:dyDescent="0.25">
      <c r="C125" s="10"/>
      <c r="D125" s="10"/>
    </row>
    <row r="126" spans="1:9" ht="12.75" customHeight="1" x14ac:dyDescent="0.25">
      <c r="C126" s="10"/>
      <c r="D126" s="10"/>
    </row>
    <row r="127" spans="1:9" ht="12.75" customHeight="1" x14ac:dyDescent="0.25">
      <c r="C127" s="10"/>
      <c r="D127" s="10"/>
    </row>
    <row r="128" spans="1:9" ht="12.75" customHeight="1" x14ac:dyDescent="0.25">
      <c r="C128" s="10"/>
      <c r="D128" s="10"/>
    </row>
    <row r="129" spans="3:4" ht="12.75" customHeight="1" x14ac:dyDescent="0.25">
      <c r="C129" s="10"/>
      <c r="D129" s="10"/>
    </row>
    <row r="130" spans="3:4" ht="12.75" customHeight="1" x14ac:dyDescent="0.25">
      <c r="C130" s="10"/>
      <c r="D130" s="10"/>
    </row>
    <row r="131" spans="3:4" ht="12.75" customHeight="1" x14ac:dyDescent="0.25">
      <c r="C131" s="10"/>
      <c r="D131" s="10"/>
    </row>
    <row r="132" spans="3:4" ht="12.75" customHeight="1" x14ac:dyDescent="0.25">
      <c r="C132" s="10"/>
      <c r="D132" s="10"/>
    </row>
    <row r="133" spans="3:4" ht="12.75" customHeight="1" x14ac:dyDescent="0.25">
      <c r="C133" s="10"/>
      <c r="D133" s="10"/>
    </row>
    <row r="134" spans="3:4" ht="12.75" customHeight="1" x14ac:dyDescent="0.25">
      <c r="C134" s="10"/>
      <c r="D134" s="10"/>
    </row>
    <row r="135" spans="3:4" ht="12.75" customHeight="1" x14ac:dyDescent="0.25">
      <c r="C135" s="10"/>
      <c r="D135" s="10"/>
    </row>
    <row r="136" spans="3:4" ht="12.75" customHeight="1" x14ac:dyDescent="0.25">
      <c r="C136" s="10"/>
      <c r="D136" s="10"/>
    </row>
    <row r="137" spans="3:4" ht="12.75" customHeight="1" x14ac:dyDescent="0.25">
      <c r="C137" s="10"/>
      <c r="D137" s="10"/>
    </row>
    <row r="138" spans="3:4" ht="12.75" customHeight="1" x14ac:dyDescent="0.25">
      <c r="C138" s="10"/>
      <c r="D138" s="10"/>
    </row>
    <row r="139" spans="3:4" ht="12.75" customHeight="1" x14ac:dyDescent="0.25">
      <c r="C139" s="10"/>
      <c r="D139" s="10"/>
    </row>
    <row r="140" spans="3:4" ht="12.75" customHeight="1" x14ac:dyDescent="0.25">
      <c r="C140" s="10"/>
      <c r="D140" s="10"/>
    </row>
    <row r="141" spans="3:4" ht="12.75" customHeight="1" x14ac:dyDescent="0.25">
      <c r="C141" s="10"/>
      <c r="D141" s="10"/>
    </row>
    <row r="142" spans="3:4" ht="12.75" customHeight="1" x14ac:dyDescent="0.25">
      <c r="C142" s="10"/>
      <c r="D142" s="10"/>
    </row>
    <row r="143" spans="3:4" ht="12.75" customHeight="1" x14ac:dyDescent="0.25">
      <c r="C143" s="10"/>
      <c r="D143" s="10"/>
    </row>
    <row r="144" spans="3:4" ht="12.75" customHeight="1" x14ac:dyDescent="0.25">
      <c r="C144" s="10"/>
      <c r="D144" s="10"/>
    </row>
    <row r="145" spans="3:4" ht="12.75" customHeight="1" x14ac:dyDescent="0.25">
      <c r="C145" s="10"/>
      <c r="D145" s="10"/>
    </row>
    <row r="146" spans="3:4" ht="12.75" customHeight="1" x14ac:dyDescent="0.25">
      <c r="C146" s="10"/>
      <c r="D146" s="10"/>
    </row>
    <row r="147" spans="3:4" ht="12.75" customHeight="1" x14ac:dyDescent="0.25">
      <c r="C147" s="10"/>
      <c r="D147" s="10"/>
    </row>
    <row r="148" spans="3:4" ht="12.75" customHeight="1" x14ac:dyDescent="0.25">
      <c r="C148" s="10"/>
      <c r="D148" s="10"/>
    </row>
    <row r="149" spans="3:4" ht="12.75" customHeight="1" x14ac:dyDescent="0.25">
      <c r="C149" s="10"/>
      <c r="D149" s="10"/>
    </row>
    <row r="150" spans="3:4" ht="12.75" customHeight="1" x14ac:dyDescent="0.25">
      <c r="C150" s="10"/>
      <c r="D150" s="10"/>
    </row>
    <row r="151" spans="3:4" ht="12.75" customHeight="1" x14ac:dyDescent="0.25">
      <c r="C151" s="10"/>
      <c r="D151" s="10"/>
    </row>
    <row r="152" spans="3:4" ht="12.75" customHeight="1" x14ac:dyDescent="0.25">
      <c r="C152" s="10"/>
      <c r="D152" s="10"/>
    </row>
  </sheetData>
  <mergeCells count="7">
    <mergeCell ref="A4:F4"/>
    <mergeCell ref="F7:F8"/>
    <mergeCell ref="B7:B8"/>
    <mergeCell ref="A7:A8"/>
    <mergeCell ref="C7:C8"/>
    <mergeCell ref="D7:D8"/>
    <mergeCell ref="E7:E8"/>
  </mergeCells>
  <conditionalFormatting sqref="B37:B48 B19:B22 B24:B28 B14:B17">
    <cfRule type="cellIs" dxfId="0" priority="1" stopIfTrue="1" operator="equal">
      <formula>0</formula>
    </cfRule>
  </conditionalFormatting>
  <pageMargins left="0.78740157480314965" right="0.31496062992125984" top="0.74803149606299213" bottom="0.39370078740157483" header="0" footer="0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4"/>
  <sheetViews>
    <sheetView zoomScale="124" zoomScaleNormal="124" workbookViewId="0">
      <selection activeCell="A10" sqref="A10:C21"/>
    </sheetView>
  </sheetViews>
  <sheetFormatPr defaultColWidth="9.140625" defaultRowHeight="12" x14ac:dyDescent="0.25"/>
  <cols>
    <col min="1" max="1" width="6.7109375" style="2" customWidth="1"/>
    <col min="2" max="2" width="43.28515625" style="2" customWidth="1"/>
    <col min="3" max="16384" width="9.140625" style="2"/>
  </cols>
  <sheetData>
    <row r="1" spans="1:4" ht="20.25" customHeight="1" x14ac:dyDescent="0.25"/>
    <row r="2" spans="1:4" ht="18" customHeight="1" x14ac:dyDescent="0.25"/>
    <row r="3" spans="1:4" ht="13.5" customHeight="1" x14ac:dyDescent="0.25"/>
    <row r="4" spans="1:4" ht="13.5" customHeight="1" x14ac:dyDescent="0.25"/>
    <row r="5" spans="1:4" ht="31.5" customHeight="1" x14ac:dyDescent="0.25"/>
    <row r="6" spans="1:4" ht="27.75" customHeight="1" x14ac:dyDescent="0.2">
      <c r="B6" s="4" t="s">
        <v>185</v>
      </c>
    </row>
    <row r="7" spans="1:4" ht="12.75" customHeight="1" x14ac:dyDescent="0.2">
      <c r="B7" s="1" t="s">
        <v>0</v>
      </c>
    </row>
    <row r="8" spans="1:4" ht="12.75" customHeight="1" x14ac:dyDescent="0.2">
      <c r="B8" s="1"/>
    </row>
    <row r="9" spans="1:4" ht="12.75" customHeight="1" thickBot="1" x14ac:dyDescent="0.3">
      <c r="B9" s="12" t="s">
        <v>200</v>
      </c>
    </row>
    <row r="10" spans="1:4" ht="12.75" customHeight="1" x14ac:dyDescent="0.25">
      <c r="A10" s="93" t="s">
        <v>1</v>
      </c>
      <c r="B10" s="95" t="s">
        <v>195</v>
      </c>
      <c r="C10" s="97" t="s">
        <v>192</v>
      </c>
    </row>
    <row r="11" spans="1:4" ht="12.75" customHeight="1" thickBot="1" x14ac:dyDescent="0.3">
      <c r="A11" s="94"/>
      <c r="B11" s="96"/>
      <c r="C11" s="98"/>
    </row>
    <row r="12" spans="1:4" ht="12.75" customHeight="1" thickBot="1" x14ac:dyDescent="0.3">
      <c r="A12" s="23" t="s">
        <v>2</v>
      </c>
      <c r="B12" s="24" t="s">
        <v>3</v>
      </c>
      <c r="C12" s="25">
        <f>'5 priedas 5 lentelė (3)'!F9</f>
        <v>9464.4</v>
      </c>
      <c r="D12" s="3"/>
    </row>
    <row r="13" spans="1:4" ht="12.75" customHeight="1" x14ac:dyDescent="0.25">
      <c r="A13" s="21" t="s">
        <v>4</v>
      </c>
      <c r="B13" s="22" t="s">
        <v>5</v>
      </c>
      <c r="C13" s="18">
        <f>'5 priedas 5 lentelė (3)'!F10</f>
        <v>1560</v>
      </c>
    </row>
    <row r="14" spans="1:4" ht="12.75" customHeight="1" x14ac:dyDescent="0.25">
      <c r="A14" s="13" t="s">
        <v>10</v>
      </c>
      <c r="B14" s="17" t="s">
        <v>102</v>
      </c>
      <c r="C14" s="15">
        <f>'5 priedas 5 lentelė (3)'!F13</f>
        <v>1028.7</v>
      </c>
    </row>
    <row r="15" spans="1:4" ht="12.75" customHeight="1" x14ac:dyDescent="0.25">
      <c r="A15" s="13" t="s">
        <v>15</v>
      </c>
      <c r="B15" s="17" t="s">
        <v>16</v>
      </c>
      <c r="C15" s="15">
        <f>'5 priedas 5 lentelė (3)'!F18</f>
        <v>1243.3999999999999</v>
      </c>
    </row>
    <row r="16" spans="1:4" ht="12.75" customHeight="1" x14ac:dyDescent="0.25">
      <c r="A16" s="13" t="s">
        <v>21</v>
      </c>
      <c r="B16" s="17" t="s">
        <v>22</v>
      </c>
      <c r="C16" s="15">
        <f>'5 priedas 5 lentelė (3)'!F23</f>
        <v>5632.3</v>
      </c>
    </row>
    <row r="17" spans="1:3" ht="12.75" customHeight="1" thickBot="1" x14ac:dyDescent="0.3">
      <c r="A17" s="19" t="s">
        <v>28</v>
      </c>
      <c r="B17" s="20" t="s">
        <v>29</v>
      </c>
      <c r="C17" s="16">
        <f>'5 priedas 5 lentelė (3)'!F31</f>
        <v>0</v>
      </c>
    </row>
    <row r="18" spans="1:3" ht="12.75" customHeight="1" thickBot="1" x14ac:dyDescent="0.3">
      <c r="A18" s="23" t="s">
        <v>38</v>
      </c>
      <c r="B18" s="24" t="s">
        <v>39</v>
      </c>
      <c r="C18" s="25">
        <f>'5 priedas 5 lentelė (3)'!F35</f>
        <v>9432.8000000000011</v>
      </c>
    </row>
    <row r="19" spans="1:3" ht="12.75" customHeight="1" x14ac:dyDescent="0.25">
      <c r="A19" s="21" t="s">
        <v>40</v>
      </c>
      <c r="B19" s="22" t="s">
        <v>41</v>
      </c>
      <c r="C19" s="18">
        <f>'5 priedas 5 lentelė (3)'!F36</f>
        <v>7957.4000000000005</v>
      </c>
    </row>
    <row r="20" spans="1:3" ht="12.75" customHeight="1" x14ac:dyDescent="0.25">
      <c r="A20" s="26" t="s">
        <v>183</v>
      </c>
      <c r="B20" s="27" t="s">
        <v>98</v>
      </c>
      <c r="C20" s="14">
        <f>'5 priedas 5 lentelė (3)'!F49</f>
        <v>78</v>
      </c>
    </row>
    <row r="21" spans="1:3" ht="12.75" customHeight="1" thickBot="1" x14ac:dyDescent="0.3">
      <c r="A21" s="19" t="s">
        <v>47</v>
      </c>
      <c r="B21" s="28" t="s">
        <v>48</v>
      </c>
      <c r="C21" s="16">
        <f>'5 priedas 5 lentelė (3)'!F51</f>
        <v>1397.4</v>
      </c>
    </row>
    <row r="22" spans="1:3" ht="12.75" customHeight="1" x14ac:dyDescent="0.25"/>
    <row r="23" spans="1:3" ht="12.75" customHeight="1" x14ac:dyDescent="0.25"/>
    <row r="24" spans="1:3" ht="12.75" customHeight="1" x14ac:dyDescent="0.25"/>
    <row r="25" spans="1:3" ht="12.75" customHeight="1" x14ac:dyDescent="0.25"/>
    <row r="26" spans="1:3" ht="12.75" customHeight="1" x14ac:dyDescent="0.25"/>
    <row r="27" spans="1:3" ht="12.75" customHeight="1" x14ac:dyDescent="0.25"/>
    <row r="28" spans="1:3" ht="12.75" customHeight="1" x14ac:dyDescent="0.25"/>
    <row r="29" spans="1:3" ht="12.75" customHeight="1" x14ac:dyDescent="0.25"/>
    <row r="30" spans="1:3" ht="12.75" customHeight="1" x14ac:dyDescent="0.25"/>
    <row r="31" spans="1:3" ht="12.75" customHeight="1" x14ac:dyDescent="0.25"/>
    <row r="32" spans="1: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</sheetData>
  <mergeCells count="3">
    <mergeCell ref="A10:A11"/>
    <mergeCell ref="B10:B11"/>
    <mergeCell ref="C10:C1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5 priedas 5 lentelė (3)</vt:lpstr>
      <vt:lpstr>5 priedas 5 lentelė (2)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2019-12-06T12:31:52Z</cp:lastPrinted>
  <dcterms:created xsi:type="dcterms:W3CDTF">2019-10-28T09:14:25Z</dcterms:created>
  <dcterms:modified xsi:type="dcterms:W3CDTF">2019-12-27T08:11:25Z</dcterms:modified>
</cp:coreProperties>
</file>